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8070" activeTab="0"/>
  </bookViews>
  <sheets>
    <sheet name="resultsLow" sheetId="1" r:id="rId1"/>
    <sheet name="resultsHigh" sheetId="2" r:id="rId2"/>
    <sheet name="resultsBase" sheetId="3" r:id="rId3"/>
    <sheet name="MktSh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<sst xmlns="http://schemas.openxmlformats.org/spreadsheetml/2006/main" count="901" uniqueCount="171">
  <si>
    <t>InfrCNG</t>
  </si>
  <si>
    <t>InfrH2hi</t>
  </si>
  <si>
    <t>InfrH2lo</t>
  </si>
  <si>
    <t>cngunit</t>
  </si>
  <si>
    <t>H2hiunit</t>
  </si>
  <si>
    <t>H2lounit</t>
  </si>
  <si>
    <t>VehCostSm</t>
  </si>
  <si>
    <t>VehCostLg</t>
  </si>
  <si>
    <t>VehCostPU</t>
  </si>
  <si>
    <t>VehCostSmSUV</t>
  </si>
  <si>
    <t>VehCostLgSuv</t>
  </si>
  <si>
    <t>QbtuGasoline</t>
  </si>
  <si>
    <t>QbtuDiesel</t>
  </si>
  <si>
    <t>QbtuCNG</t>
  </si>
  <si>
    <t>QbtuHydrogen</t>
  </si>
  <si>
    <t>QbtuTotLDV</t>
  </si>
  <si>
    <t>MktShConv</t>
  </si>
  <si>
    <t>MktShTDI</t>
  </si>
  <si>
    <t>MktShPHEV10</t>
  </si>
  <si>
    <t>MktShPHEV40</t>
  </si>
  <si>
    <t>MktShCNG</t>
  </si>
  <si>
    <t>MktShElectric</t>
  </si>
  <si>
    <t>MktShHybid</t>
  </si>
  <si>
    <t>MktShFCV</t>
  </si>
  <si>
    <t>TotLDVvmt</t>
  </si>
  <si>
    <t>ICEvmt</t>
  </si>
  <si>
    <t>EVvmt</t>
  </si>
  <si>
    <t>DslVMT</t>
  </si>
  <si>
    <t>CNGvmt</t>
  </si>
  <si>
    <t>HEVvmt</t>
  </si>
  <si>
    <t>PHEV10vmt</t>
  </si>
  <si>
    <t>PHEV40vmt</t>
  </si>
  <si>
    <t>FCVvmt</t>
  </si>
  <si>
    <t>Gasoline</t>
  </si>
  <si>
    <t>Diesel</t>
  </si>
  <si>
    <t>CNG</t>
  </si>
  <si>
    <t>Electricity (BEV)</t>
  </si>
  <si>
    <t>Electricity (PHEV10)</t>
  </si>
  <si>
    <t>Electricity (PHEV40)</t>
  </si>
  <si>
    <t>H2</t>
  </si>
  <si>
    <t>Infrastructure: Distribution and Dispensing costs $/geg</t>
  </si>
  <si>
    <t xml:space="preserve">QbtuBEV </t>
  </si>
  <si>
    <t>QbtuPHEV10</t>
  </si>
  <si>
    <t>QbtuPHEV40</t>
  </si>
  <si>
    <t>InfrPHEV10hUnit</t>
  </si>
  <si>
    <t>InfrPHEV40hUnit</t>
  </si>
  <si>
    <t>InfrBEVhUnit</t>
  </si>
  <si>
    <t>InfrPHEV10uUnit</t>
  </si>
  <si>
    <t>InfrPHEV40uUnit</t>
  </si>
  <si>
    <t>InfrBEVuUnit</t>
  </si>
  <si>
    <t>InfrPHEV10</t>
  </si>
  <si>
    <t>InfrPHEV40</t>
  </si>
  <si>
    <t>InfrBEV</t>
  </si>
  <si>
    <t>HD Diesel</t>
  </si>
  <si>
    <t>HD Gasoline</t>
  </si>
  <si>
    <t>VehSpendAnnualBil$</t>
  </si>
  <si>
    <t>Billions of 2008$</t>
  </si>
  <si>
    <t>Cumulative Infrastructure Investment billions of 2008$</t>
  </si>
  <si>
    <t>annualGasolineSpend</t>
  </si>
  <si>
    <t>annualDieselSpend</t>
  </si>
  <si>
    <t>annualCNGspend</t>
  </si>
  <si>
    <t>annualHydrogenSpend</t>
  </si>
  <si>
    <t>annualPHEV10spend</t>
  </si>
  <si>
    <t>annualPHEV40spend</t>
  </si>
  <si>
    <t>annualBEV spend</t>
  </si>
  <si>
    <t>annualTotLDVfuelSpend</t>
  </si>
  <si>
    <t>FuelCostPerMile</t>
  </si>
  <si>
    <t>TotalCostPerMile</t>
  </si>
  <si>
    <t>billions of miles</t>
  </si>
  <si>
    <t>2008 $</t>
  </si>
  <si>
    <t>FltVehCODBil$</t>
  </si>
  <si>
    <t>VehCODPerMile</t>
  </si>
  <si>
    <t>ICEfltShare</t>
  </si>
  <si>
    <t>EVfltShare</t>
  </si>
  <si>
    <t>DslfltShare</t>
  </si>
  <si>
    <t>CNGfltShare</t>
  </si>
  <si>
    <t>HEVfltShare</t>
  </si>
  <si>
    <t>PHEV10fltShare</t>
  </si>
  <si>
    <t>PHEV40fltShare</t>
  </si>
  <si>
    <t>FCVfltShare</t>
  </si>
  <si>
    <t>_sc</t>
  </si>
  <si>
    <t>_lc</t>
  </si>
  <si>
    <t>_pu</t>
  </si>
  <si>
    <t>_ss</t>
  </si>
  <si>
    <t>_ls</t>
  </si>
  <si>
    <t>MktShConv_sc</t>
  </si>
  <si>
    <t>MktShTDI_sc</t>
  </si>
  <si>
    <t>MktShPHEV10_sc</t>
  </si>
  <si>
    <t>MktShPHEV40_sc</t>
  </si>
  <si>
    <t>MktShCNG_sc</t>
  </si>
  <si>
    <t>MktShElectric_sc</t>
  </si>
  <si>
    <t>MktShHybid_sc</t>
  </si>
  <si>
    <t>MktShFCV_sc</t>
  </si>
  <si>
    <t>MktShConv_lc</t>
  </si>
  <si>
    <t>MktShTDI_lc</t>
  </si>
  <si>
    <t>MktShPHEV10_lc</t>
  </si>
  <si>
    <t>MktShPHEV40_lc</t>
  </si>
  <si>
    <t>MktShCNG_lc</t>
  </si>
  <si>
    <t>MktShElectric_lc</t>
  </si>
  <si>
    <t>MktShHybid_lc</t>
  </si>
  <si>
    <t>MktShFCV_lc</t>
  </si>
  <si>
    <t>MktShConv_pu</t>
  </si>
  <si>
    <t>MktShTDI_pu</t>
  </si>
  <si>
    <t>MktShPHEV10_pu</t>
  </si>
  <si>
    <t>MktShPHEV40_pu</t>
  </si>
  <si>
    <t>MktShCNG_pu</t>
  </si>
  <si>
    <t>MktShElectric_pu</t>
  </si>
  <si>
    <t>MktShHybid_pu</t>
  </si>
  <si>
    <t>MktShFCV_pu</t>
  </si>
  <si>
    <t>MktShConv_ss</t>
  </si>
  <si>
    <t>MktShTDI_ss</t>
  </si>
  <si>
    <t>MktShPHEV10_ss</t>
  </si>
  <si>
    <t>MktShPHEV40_ss</t>
  </si>
  <si>
    <t>MktShCNG_ss</t>
  </si>
  <si>
    <t>MktShElectric_ss</t>
  </si>
  <si>
    <t>MktShHybid_ss</t>
  </si>
  <si>
    <t>MktShFCV_ss</t>
  </si>
  <si>
    <t>MktShConv_ls</t>
  </si>
  <si>
    <t>MktShTDI_ls</t>
  </si>
  <si>
    <t>MktShPHEV10_ls</t>
  </si>
  <si>
    <t>MktShPHEV40_ls</t>
  </si>
  <si>
    <t>MktShCNG_ls</t>
  </si>
  <si>
    <t>MktShElectric_ls</t>
  </si>
  <si>
    <t>MktShHybid_ls</t>
  </si>
  <si>
    <t>MktShFCV_ls</t>
  </si>
  <si>
    <t>%EtOH_NoAdv</t>
  </si>
  <si>
    <t>%EtOH_LowVol</t>
  </si>
  <si>
    <t>%EtOH_HighVol</t>
  </si>
  <si>
    <t>EtOHvol_NoAdv</t>
  </si>
  <si>
    <t>EtOHvol_Low</t>
  </si>
  <si>
    <t>EtOHvol_High</t>
  </si>
  <si>
    <t>BioDslVol_NoAdv</t>
  </si>
  <si>
    <t>BioDslVol_Low</t>
  </si>
  <si>
    <t>BioDslVol_High</t>
  </si>
  <si>
    <t>Quads</t>
  </si>
  <si>
    <t>mmtce/quad</t>
  </si>
  <si>
    <t>EtOHcarbCoef_NoAdv</t>
  </si>
  <si>
    <t>EtOHcarbCoef_LowVol</t>
  </si>
  <si>
    <t>EtOHcarbCoef_HighVol</t>
  </si>
  <si>
    <t>bioDslCarbonCoef</t>
  </si>
  <si>
    <t>%BioDsl_NoAdv</t>
  </si>
  <si>
    <t>%BioDsl_LowVol</t>
  </si>
  <si>
    <t>%BioDsl_HighVol</t>
  </si>
  <si>
    <t>LDVCarbon_NoAdvBioFuels</t>
  </si>
  <si>
    <t>LDVCarbon_LowVolBioFuels</t>
  </si>
  <si>
    <t>LDVCarbon_HighVolBioFuels</t>
  </si>
  <si>
    <t>mmtce</t>
  </si>
  <si>
    <t>Biofuel inputs from original biofuel worksheets created by Norm and Jen/Todd</t>
  </si>
  <si>
    <t>Carbon coefficients based on feedstocks in biofuel worksheet and VISION/greet coefficients</t>
  </si>
  <si>
    <t>From VISION Hvy Trk Energy</t>
  </si>
  <si>
    <t>HD diesel and gasoline for biofuel calcs</t>
  </si>
  <si>
    <t>Linked from Inputs.xls separate worksheets</t>
  </si>
  <si>
    <t>All in fuel costs 2008 $/mmbtu</t>
  </si>
  <si>
    <t>Linked from Inputs.xls Fuel $ worksheet</t>
  </si>
  <si>
    <t>Linked from Inputs.xls BiofuelVolumes worksheet</t>
  </si>
  <si>
    <t>Linked to Inputs.xls BEV100 worksheet</t>
  </si>
  <si>
    <t>Volumes from separate VISION worksheets; ties to LDV C &amp; Energy by Vehicle Tech worksheet total</t>
  </si>
  <si>
    <t>MPGnew_sc</t>
  </si>
  <si>
    <t>MPGnew_lc</t>
  </si>
  <si>
    <t>MPGnew_pu</t>
  </si>
  <si>
    <t>MPGnew_ss</t>
  </si>
  <si>
    <t>MPGnew_ls</t>
  </si>
  <si>
    <t>MPGnew_LDV</t>
  </si>
  <si>
    <t>MPGnew_car</t>
  </si>
  <si>
    <t>MPGnew_LtTrk</t>
  </si>
  <si>
    <t>CarbPerQbtu_NoAdvBioFuels</t>
  </si>
  <si>
    <t>CarbPerQbtu_LowVolBioFuels</t>
  </si>
  <si>
    <t>CarbPerQbtu_HighVolBioFuels</t>
  </si>
  <si>
    <t>CarbPerVMT_NoAdvBioFuels</t>
  </si>
  <si>
    <t>CarbPerVMT_LowVolBioFuels</t>
  </si>
  <si>
    <t>CarbPerVMT_HighVolBioFuels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</si>
</sst>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0"/>
    <numFmt numFmtId="172" formatCode="0.00000"/>
    <numFmt numFmtId="173" formatCode="0.0_)"/>
    <numFmt numFmtId="174" formatCode="[$-409]h:mm:ss\ AM/PM"/>
    <numFmt numFmtId="175" formatCode="0.00_)"/>
    <numFmt numFmtId="176" formatCode="#,##0.0"/>
    <numFmt numFmtId="177" formatCode="#,##0.000"/>
    <numFmt numFmtId="178" formatCode="#,##0.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_(* #,##0.000_);_(* \(#,##0.000\);_(* &quot;-&quot;??_);_(@_)"/>
    <numFmt numFmtId="186" formatCode="_(* #,##0.0000_);_(* \(#,##0.00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2" borderId="0" xfId="0" applyFill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22" borderId="0" xfId="0" applyNumberFormat="1" applyFill="1" applyAlignment="1">
      <alignment/>
    </xf>
    <xf numFmtId="170" fontId="0" fillId="22" borderId="0" xfId="0" applyNumberFormat="1" applyFill="1" applyAlignment="1">
      <alignment/>
    </xf>
    <xf numFmtId="168" fontId="0" fillId="0" borderId="0" xfId="59" applyFont="1" applyAlignment="1">
      <alignment/>
    </xf>
    <xf numFmtId="171" fontId="0" fillId="0" borderId="0" xfId="0" applyNumberFormat="1" applyAlignment="1">
      <alignment/>
    </xf>
    <xf numFmtId="1" fontId="0" fillId="22" borderId="0" xfId="0" applyNumberFormat="1" applyFill="1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25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  <xf numFmtId="170" fontId="0" fillId="0" borderId="0" xfId="0" applyNumberFormat="1" applyFill="1" applyAlignment="1">
      <alignment/>
    </xf>
    <xf numFmtId="171" fontId="0" fillId="22" borderId="0" xfId="0" applyNumberFormat="1" applyFill="1" applyAlignment="1">
      <alignment/>
    </xf>
    <xf numFmtId="0" fontId="0" fillId="26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0" fontId="0" fillId="0" borderId="0" xfId="59" applyNumberFormat="1" applyFont="1" applyFill="1" applyAlignment="1">
      <alignment/>
    </xf>
    <xf numFmtId="171" fontId="0" fillId="0" borderId="0" xfId="0" applyNumberFormat="1" applyFill="1" applyAlignment="1">
      <alignment/>
    </xf>
    <xf numFmtId="0" fontId="22" fillId="0" borderId="0" xfId="0" applyFont="1" applyAlignment="1">
      <alignment/>
    </xf>
    <xf numFmtId="2" fontId="0" fillId="2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2" fontId="23" fillId="2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4" borderId="0" xfId="0" applyFont="1" applyFill="1" applyAlignment="1">
      <alignment/>
    </xf>
    <xf numFmtId="0" fontId="22" fillId="0" borderId="0" xfId="0" applyFont="1" applyFill="1" applyAlignment="1">
      <alignment/>
    </xf>
    <xf numFmtId="170" fontId="0" fillId="0" borderId="0" xfId="59" applyNumberFormat="1" applyFont="1" applyFill="1" applyAlignment="1">
      <alignment/>
    </xf>
    <xf numFmtId="168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SION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C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pu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SIONhig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SION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 from original vision"/>
      <sheetName val="User Guide"/>
      <sheetName val="Population-GDP data"/>
      <sheetName val="Carbon Coefficients"/>
      <sheetName val="Util Mix"/>
      <sheetName val="Model Input"/>
      <sheetName val="LDV C &amp; Energy by Vehicle Tech"/>
      <sheetName val="Fuel $ Data"/>
      <sheetName val="Auto-LT data"/>
      <sheetName val="LV VMT Data"/>
      <sheetName val="auto ICE"/>
      <sheetName val="auto Dsl"/>
      <sheetName val="auto SI HEV Gas"/>
      <sheetName val="auto SI PHEV"/>
      <sheetName val="auto D PHEV"/>
      <sheetName val="auto EV"/>
      <sheetName val="auto CNG"/>
      <sheetName val="auto FCV"/>
      <sheetName val="Fltsummary"/>
      <sheetName val="VMTsummary"/>
      <sheetName val="VehFleetValuSummary"/>
      <sheetName val="Lt Veh Energy by Fuel Type"/>
      <sheetName val="LT ICE"/>
      <sheetName val="LT EV"/>
      <sheetName val="LT Dsl"/>
      <sheetName val="LT CNG"/>
      <sheetName val="LT SI HEV GAS"/>
      <sheetName val="LT SI PHEV"/>
      <sheetName val="LT D PHEV"/>
      <sheetName val="LT FCV"/>
      <sheetName val="HVY TRK ENERGY"/>
      <sheetName val="Hvy Trk Data"/>
      <sheetName val="Sheet1"/>
      <sheetName val="Class 3-6G"/>
      <sheetName val="Class 3-6D"/>
      <sheetName val="Class 3-6 NG"/>
      <sheetName val="Class 3-6 HEV"/>
      <sheetName val="Class 7&amp;8SU"/>
      <sheetName val="Class 7&amp;8SU NG"/>
      <sheetName val="Class 7&amp;8SU HEV"/>
      <sheetName val="Class 7&amp;8C_Dsl"/>
      <sheetName val="Class 7&amp;8C_NG"/>
      <sheetName val="Model Results"/>
      <sheetName val="LT D HEV"/>
      <sheetName val="LT SI HEV E85"/>
      <sheetName val="Lt Veh Incremental Cost Summary"/>
      <sheetName val="LT ETOH"/>
      <sheetName val="auto D HEV"/>
      <sheetName val="Upstream Energy Use Rates"/>
      <sheetName val="Light Vehicle MPG (gge)"/>
      <sheetName val="Hydrogen Results"/>
      <sheetName val="Feedstock Energy Results"/>
      <sheetName val="Fuel Energy Results"/>
      <sheetName val="auto ETOH"/>
      <sheetName val="auto SI HEV E85"/>
    </sheetNames>
    <sheetDataSet>
      <sheetData sheetId="10">
        <row r="45">
          <cell r="AI45">
            <v>9.522776805479259</v>
          </cell>
        </row>
        <row r="46">
          <cell r="AI46">
            <v>9.252152708402384</v>
          </cell>
        </row>
        <row r="47">
          <cell r="AI47">
            <v>7.9192994008142</v>
          </cell>
        </row>
        <row r="48">
          <cell r="AI48">
            <v>7.564715730069014</v>
          </cell>
        </row>
        <row r="49">
          <cell r="AI49">
            <v>7.369644431329645</v>
          </cell>
        </row>
        <row r="50">
          <cell r="AI50">
            <v>7.427163012175779</v>
          </cell>
        </row>
        <row r="51">
          <cell r="AI51">
            <v>7.4535445157581925</v>
          </cell>
        </row>
        <row r="52">
          <cell r="AI52">
            <v>7.3564662952304785</v>
          </cell>
        </row>
        <row r="53">
          <cell r="AI53">
            <v>7.266182451503232</v>
          </cell>
        </row>
        <row r="54">
          <cell r="AI54">
            <v>7.194184598128047</v>
          </cell>
        </row>
        <row r="55">
          <cell r="AI55">
            <v>6.438181352840525</v>
          </cell>
        </row>
        <row r="56">
          <cell r="AI56">
            <v>5.971314842479526</v>
          </cell>
        </row>
        <row r="57">
          <cell r="AI57">
            <v>5.584844297181867</v>
          </cell>
        </row>
        <row r="58">
          <cell r="AI58">
            <v>5.195485843077018</v>
          </cell>
        </row>
        <row r="59">
          <cell r="AI59">
            <v>4.873910707550204</v>
          </cell>
        </row>
        <row r="60">
          <cell r="AI60">
            <v>4.584712113051907</v>
          </cell>
        </row>
        <row r="61">
          <cell r="AI61">
            <v>4.34456310698656</v>
          </cell>
        </row>
        <row r="62">
          <cell r="AI62">
            <v>4.129258108085383</v>
          </cell>
        </row>
        <row r="63">
          <cell r="AI63">
            <v>3.9341772939265955</v>
          </cell>
        </row>
        <row r="64">
          <cell r="AI64">
            <v>3.75594986784381</v>
          </cell>
        </row>
        <row r="65">
          <cell r="AI65">
            <v>3.597885227200453</v>
          </cell>
        </row>
        <row r="66">
          <cell r="AI66">
            <v>3.4648452314989653</v>
          </cell>
        </row>
        <row r="67">
          <cell r="AI67">
            <v>3.3630751817206646</v>
          </cell>
        </row>
        <row r="68">
          <cell r="AI68">
            <v>3.27907278814869</v>
          </cell>
        </row>
        <row r="69">
          <cell r="AI69">
            <v>3.228787466787557</v>
          </cell>
        </row>
        <row r="70">
          <cell r="AI70">
            <v>3.2223310351136973</v>
          </cell>
        </row>
        <row r="71">
          <cell r="AI71">
            <v>3.2208470364339843</v>
          </cell>
        </row>
        <row r="72">
          <cell r="AI72">
            <v>3.2328113515269976</v>
          </cell>
        </row>
        <row r="73">
          <cell r="AI73">
            <v>3.27065161937982</v>
          </cell>
        </row>
        <row r="74">
          <cell r="AI74">
            <v>3.295660010788606</v>
          </cell>
        </row>
        <row r="75">
          <cell r="AI75">
            <v>3.3252322470733233</v>
          </cell>
        </row>
        <row r="76">
          <cell r="AI76">
            <v>3.3353229456931945</v>
          </cell>
        </row>
        <row r="77">
          <cell r="AI77">
            <v>3.3803249635865904</v>
          </cell>
        </row>
        <row r="78">
          <cell r="AI78">
            <v>3.420055147442845</v>
          </cell>
        </row>
        <row r="79">
          <cell r="AI79">
            <v>3.454654174537876</v>
          </cell>
        </row>
        <row r="80">
          <cell r="AI80">
            <v>3.486738286591943</v>
          </cell>
        </row>
        <row r="81">
          <cell r="AI81">
            <v>3.5194512369984574</v>
          </cell>
        </row>
        <row r="82">
          <cell r="AI82">
            <v>3.5480696727869216</v>
          </cell>
        </row>
        <row r="83">
          <cell r="AI83">
            <v>3.5733473032403373</v>
          </cell>
        </row>
        <row r="84">
          <cell r="AI84">
            <v>3.5976590197365597</v>
          </cell>
        </row>
        <row r="85">
          <cell r="AI85">
            <v>3.6181636763674923</v>
          </cell>
        </row>
        <row r="86">
          <cell r="AI86">
            <v>3.6448224066927177</v>
          </cell>
        </row>
        <row r="87">
          <cell r="AI87">
            <v>3.6713208240541078</v>
          </cell>
        </row>
        <row r="88">
          <cell r="AI88">
            <v>3.6951266017864186</v>
          </cell>
        </row>
        <row r="89">
          <cell r="AI89">
            <v>3.718461393328552</v>
          </cell>
        </row>
        <row r="90">
          <cell r="AI90">
            <v>3.740840749355307</v>
          </cell>
        </row>
      </sheetData>
      <sheetData sheetId="11">
        <row r="45">
          <cell r="AI45">
            <v>0.018764592266513915</v>
          </cell>
        </row>
        <row r="46">
          <cell r="AI46">
            <v>0.020968734220421427</v>
          </cell>
        </row>
        <row r="47">
          <cell r="AI47">
            <v>0.017592284982698544</v>
          </cell>
        </row>
        <row r="48">
          <cell r="AI48">
            <v>0.016663073933324148</v>
          </cell>
        </row>
        <row r="49">
          <cell r="AI49">
            <v>0.016289510558694605</v>
          </cell>
        </row>
        <row r="50">
          <cell r="AI50">
            <v>0.016427283755302505</v>
          </cell>
        </row>
        <row r="51">
          <cell r="AI51">
            <v>0.016240578924238774</v>
          </cell>
        </row>
        <row r="52">
          <cell r="AI52">
            <v>0.015874736041194392</v>
          </cell>
        </row>
        <row r="53">
          <cell r="AI53">
            <v>0.015897816738000472</v>
          </cell>
        </row>
        <row r="54">
          <cell r="AI54">
            <v>0.016454370505133865</v>
          </cell>
        </row>
        <row r="55">
          <cell r="AI55">
            <v>0.14496600599832157</v>
          </cell>
        </row>
        <row r="56">
          <cell r="AI56">
            <v>0.2640875521028863</v>
          </cell>
        </row>
        <row r="57">
          <cell r="AI57">
            <v>0.3734297811521159</v>
          </cell>
        </row>
        <row r="58">
          <cell r="AI58">
            <v>0.47051011978391816</v>
          </cell>
        </row>
        <row r="59">
          <cell r="AI59">
            <v>0.5620012678773102</v>
          </cell>
        </row>
        <row r="60">
          <cell r="AI60">
            <v>0.6458677164372103</v>
          </cell>
        </row>
        <row r="61">
          <cell r="AI61">
            <v>0.7262327533097138</v>
          </cell>
        </row>
        <row r="62">
          <cell r="AI62">
            <v>0.7999632060419305</v>
          </cell>
        </row>
        <row r="63">
          <cell r="AI63">
            <v>0.8663112487070176</v>
          </cell>
        </row>
        <row r="64">
          <cell r="AI64">
            <v>0.9266125469851917</v>
          </cell>
        </row>
        <row r="65">
          <cell r="AI65">
            <v>0.9821299909613017</v>
          </cell>
        </row>
        <row r="66">
          <cell r="AI66">
            <v>1.0267398747042609</v>
          </cell>
        </row>
        <row r="67">
          <cell r="AI67">
            <v>1.0596480197618567</v>
          </cell>
        </row>
        <row r="68">
          <cell r="AI68">
            <v>1.0754847028708079</v>
          </cell>
        </row>
        <row r="69">
          <cell r="AI69">
            <v>1.0821489412033345</v>
          </cell>
        </row>
        <row r="70">
          <cell r="AI70">
            <v>1.0854641946229782</v>
          </cell>
        </row>
        <row r="71">
          <cell r="AI71">
            <v>1.0792249047394016</v>
          </cell>
        </row>
        <row r="72">
          <cell r="AI72">
            <v>1.0694824551433946</v>
          </cell>
        </row>
        <row r="73">
          <cell r="AI73">
            <v>1.0624663773379652</v>
          </cell>
        </row>
        <row r="74">
          <cell r="AI74">
            <v>1.0471162821669189</v>
          </cell>
        </row>
        <row r="75">
          <cell r="AI75">
            <v>1.0306371364196953</v>
          </cell>
        </row>
        <row r="76">
          <cell r="AI76">
            <v>0.9994614879390137</v>
          </cell>
        </row>
        <row r="77">
          <cell r="AI77">
            <v>0.9769914925802371</v>
          </cell>
        </row>
        <row r="78">
          <cell r="AI78">
            <v>0.9544501280625957</v>
          </cell>
        </row>
        <row r="79">
          <cell r="AI79">
            <v>0.9317556413830078</v>
          </cell>
        </row>
        <row r="80">
          <cell r="AI80">
            <v>0.9094467557217396</v>
          </cell>
        </row>
        <row r="81">
          <cell r="AI81">
            <v>0.8883800138692852</v>
          </cell>
        </row>
        <row r="82">
          <cell r="AI82">
            <v>0.8671763430990849</v>
          </cell>
        </row>
        <row r="83">
          <cell r="AI83">
            <v>0.8459114669264995</v>
          </cell>
        </row>
        <row r="84">
          <cell r="AI84">
            <v>0.8250489629444121</v>
          </cell>
        </row>
        <row r="85">
          <cell r="AI85">
            <v>0.803837355241319</v>
          </cell>
        </row>
        <row r="86">
          <cell r="AI86">
            <v>0.7843791626029053</v>
          </cell>
        </row>
        <row r="87">
          <cell r="AI87">
            <v>0.7651651558578745</v>
          </cell>
        </row>
        <row r="88">
          <cell r="AI88">
            <v>0.7456491822649597</v>
          </cell>
        </row>
        <row r="89">
          <cell r="AI89">
            <v>0.7262899730039669</v>
          </cell>
        </row>
        <row r="90">
          <cell r="AI90">
            <v>0.7069875336489343</v>
          </cell>
        </row>
      </sheetData>
      <sheetData sheetId="12">
        <row r="45">
          <cell r="AI45">
            <v>0.021085474787393744</v>
          </cell>
        </row>
        <row r="46">
          <cell r="AI46">
            <v>0.031491934970289216</v>
          </cell>
        </row>
        <row r="47">
          <cell r="AI47">
            <v>0.04208891201370261</v>
          </cell>
        </row>
        <row r="48">
          <cell r="AI48">
            <v>0.053576934160757185</v>
          </cell>
        </row>
        <row r="49">
          <cell r="AI49">
            <v>0.06463117635592262</v>
          </cell>
        </row>
        <row r="50">
          <cell r="AI50">
            <v>0.07870341791414762</v>
          </cell>
        </row>
        <row r="51">
          <cell r="AI51">
            <v>0.09714110050241652</v>
          </cell>
        </row>
        <row r="52">
          <cell r="AI52">
            <v>0.11661070580706509</v>
          </cell>
        </row>
        <row r="53">
          <cell r="AI53">
            <v>0.1378077330591589</v>
          </cell>
        </row>
        <row r="54">
          <cell r="AI54">
            <v>0.15989076923671716</v>
          </cell>
        </row>
        <row r="55">
          <cell r="AI55">
            <v>0.3678866730929978</v>
          </cell>
        </row>
        <row r="56">
          <cell r="AI56">
            <v>0.576569164321246</v>
          </cell>
        </row>
        <row r="57">
          <cell r="AI57">
            <v>0.7816506611157953</v>
          </cell>
        </row>
        <row r="58">
          <cell r="AI58">
            <v>0.9752971584018968</v>
          </cell>
        </row>
        <row r="59">
          <cell r="AI59">
            <v>1.1726190382572415</v>
          </cell>
        </row>
        <row r="60">
          <cell r="AI60">
            <v>1.3704695806547262</v>
          </cell>
        </row>
        <row r="61">
          <cell r="AI61">
            <v>1.5667379055661539</v>
          </cell>
        </row>
        <row r="62">
          <cell r="AI62">
            <v>1.7547440998873542</v>
          </cell>
        </row>
        <row r="63">
          <cell r="AI63">
            <v>1.9351655479358694</v>
          </cell>
        </row>
        <row r="64">
          <cell r="AI64">
            <v>2.108835820443227</v>
          </cell>
        </row>
        <row r="65">
          <cell r="AI65">
            <v>2.27914398914804</v>
          </cell>
        </row>
        <row r="66">
          <cell r="AI66">
            <v>2.436405813041846</v>
          </cell>
        </row>
        <row r="67">
          <cell r="AI67">
            <v>2.577358513085064</v>
          </cell>
        </row>
        <row r="68">
          <cell r="AI68">
            <v>2.690335079237689</v>
          </cell>
        </row>
        <row r="69">
          <cell r="AI69">
            <v>2.7899090224094545</v>
          </cell>
        </row>
        <row r="70">
          <cell r="AI70">
            <v>2.890317956173083</v>
          </cell>
        </row>
        <row r="71">
          <cell r="AI71">
            <v>2.970168997498082</v>
          </cell>
        </row>
        <row r="72">
          <cell r="AI72">
            <v>3.045686273649107</v>
          </cell>
        </row>
        <row r="73">
          <cell r="AI73">
            <v>3.1326296809452985</v>
          </cell>
        </row>
        <row r="74">
          <cell r="AI74">
            <v>3.1978421512050637</v>
          </cell>
        </row>
        <row r="75">
          <cell r="AI75">
            <v>3.262148911257764</v>
          </cell>
        </row>
        <row r="76">
          <cell r="AI76">
            <v>3.2828514358782783</v>
          </cell>
        </row>
        <row r="77">
          <cell r="AI77">
            <v>3.3314858279555337</v>
          </cell>
        </row>
        <row r="78">
          <cell r="AI78">
            <v>3.376787312246694</v>
          </cell>
        </row>
        <row r="79">
          <cell r="AI79">
            <v>3.41872575069894</v>
          </cell>
        </row>
        <row r="80">
          <cell r="AI80">
            <v>3.4597454663070506</v>
          </cell>
        </row>
        <row r="81">
          <cell r="AI81">
            <v>3.5005065390660035</v>
          </cell>
        </row>
        <row r="82">
          <cell r="AI82">
            <v>3.5360999794058703</v>
          </cell>
        </row>
        <row r="83">
          <cell r="AI83">
            <v>3.567089801170362</v>
          </cell>
        </row>
        <row r="84">
          <cell r="AI84">
            <v>3.5956867022419887</v>
          </cell>
        </row>
        <row r="85">
          <cell r="AI85">
            <v>3.618927276673258</v>
          </cell>
        </row>
        <row r="86">
          <cell r="AI86">
            <v>3.646680790089838</v>
          </cell>
        </row>
        <row r="87">
          <cell r="AI87">
            <v>3.6725855266208063</v>
          </cell>
        </row>
        <row r="88">
          <cell r="AI88">
            <v>3.6940865913206293</v>
          </cell>
        </row>
        <row r="89">
          <cell r="AI89">
            <v>3.713426377159594</v>
          </cell>
        </row>
        <row r="90">
          <cell r="AI90">
            <v>3.7301715549413212</v>
          </cell>
        </row>
      </sheetData>
      <sheetData sheetId="13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0.0001762417734933001</v>
          </cell>
          <cell r="BC51">
            <v>4.298843779573983E-05</v>
          </cell>
        </row>
        <row r="52">
          <cell r="AI52">
            <v>0.0004785985977251687</v>
          </cell>
          <cell r="BC52">
            <v>0.00013053408219874463</v>
          </cell>
        </row>
        <row r="53">
          <cell r="AI53">
            <v>0.0010145133932475388</v>
          </cell>
          <cell r="BC53">
            <v>0.00030149295875946477</v>
          </cell>
        </row>
        <row r="54">
          <cell r="AI54">
            <v>0.0019098723882203488</v>
          </cell>
          <cell r="BC54">
            <v>0.0006108564500040571</v>
          </cell>
        </row>
        <row r="55">
          <cell r="AI55">
            <v>0.001782800411726095</v>
          </cell>
          <cell r="BC55">
            <v>0.0005703645783162575</v>
          </cell>
        </row>
        <row r="56">
          <cell r="AI56">
            <v>0.0017424711122535495</v>
          </cell>
          <cell r="BC56">
            <v>0.000557752790770651</v>
          </cell>
        </row>
        <row r="57">
          <cell r="AI57">
            <v>0.001703868045274905</v>
          </cell>
          <cell r="BC57">
            <v>0.0005457095700218628</v>
          </cell>
        </row>
        <row r="58">
          <cell r="AI58">
            <v>0.001647456885748058</v>
          </cell>
          <cell r="BC58">
            <v>0.0005279680907968226</v>
          </cell>
        </row>
        <row r="59">
          <cell r="AI59">
            <v>0.00159245110101141</v>
          </cell>
          <cell r="BC59">
            <v>0.0005106715105839937</v>
          </cell>
        </row>
        <row r="60">
          <cell r="AI60">
            <v>0.00152807042437986</v>
          </cell>
          <cell r="BC60">
            <v>0.0004903516034013498</v>
          </cell>
        </row>
        <row r="61">
          <cell r="AI61">
            <v>0.0014435634395644685</v>
          </cell>
          <cell r="BC61">
            <v>0.00046354415375130474</v>
          </cell>
        </row>
        <row r="62">
          <cell r="AI62">
            <v>0.0013485966060114555</v>
          </cell>
          <cell r="BC62">
            <v>0.00043363339886440884</v>
          </cell>
        </row>
        <row r="63">
          <cell r="AI63">
            <v>0.0012397204509515443</v>
          </cell>
          <cell r="BC63">
            <v>0.00039974190816593173</v>
          </cell>
        </row>
        <row r="64">
          <cell r="AI64">
            <v>0.0011096030278848353</v>
          </cell>
          <cell r="BC64">
            <v>0.00035918798149322026</v>
          </cell>
        </row>
        <row r="65">
          <cell r="AI65">
            <v>0.0009488474455611156</v>
          </cell>
          <cell r="BC65">
            <v>0.0003081577957923288</v>
          </cell>
        </row>
        <row r="66">
          <cell r="AI66">
            <v>0.0007728912520154708</v>
          </cell>
          <cell r="BC66">
            <v>0.0002514599503779236</v>
          </cell>
        </row>
        <row r="67">
          <cell r="AI67">
            <v>0.0006142843128066086</v>
          </cell>
          <cell r="BC67">
            <v>0.00020014327469719767</v>
          </cell>
        </row>
        <row r="68">
          <cell r="AI68">
            <v>0.00047573048899906514</v>
          </cell>
          <cell r="BC68">
            <v>0.00015517473996745168</v>
          </cell>
        </row>
        <row r="69">
          <cell r="AI69">
            <v>0.00036263441684714065</v>
          </cell>
          <cell r="BC69">
            <v>0.00011838815241539127</v>
          </cell>
        </row>
        <row r="70">
          <cell r="AI70">
            <v>0.0002740785009870987</v>
          </cell>
          <cell r="BC70">
            <v>8.953704914957592E-05</v>
          </cell>
        </row>
        <row r="71">
          <cell r="AI71">
            <v>0.00020421319260638537</v>
          </cell>
          <cell r="BC71">
            <v>6.674644434219161E-05</v>
          </cell>
        </row>
        <row r="72">
          <cell r="AI72">
            <v>0.00014762250478432307</v>
          </cell>
          <cell r="BC72">
            <v>4.8697158426962146E-05</v>
          </cell>
        </row>
        <row r="73">
          <cell r="AI73">
            <v>0.00010071776935055237</v>
          </cell>
          <cell r="BC73">
            <v>3.373388908603034E-05</v>
          </cell>
        </row>
        <row r="74">
          <cell r="AI74">
            <v>5.857956398886752E-05</v>
          </cell>
          <cell r="BC74">
            <v>2.013225223219063E-05</v>
          </cell>
        </row>
        <row r="75">
          <cell r="AI75">
            <v>1.5261594692849285E-05</v>
          </cell>
          <cell r="BC75">
            <v>4.695875290107472E-06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14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</v>
          </cell>
          <cell r="BC51">
            <v>0</v>
          </cell>
        </row>
        <row r="52">
          <cell r="AI52">
            <v>0</v>
          </cell>
          <cell r="BC52">
            <v>0</v>
          </cell>
        </row>
        <row r="53">
          <cell r="AI53">
            <v>0</v>
          </cell>
          <cell r="BC53">
            <v>0</v>
          </cell>
        </row>
        <row r="54">
          <cell r="AI54">
            <v>0</v>
          </cell>
          <cell r="BC54">
            <v>0</v>
          </cell>
        </row>
        <row r="55">
          <cell r="AI55">
            <v>0</v>
          </cell>
          <cell r="BC55">
            <v>0</v>
          </cell>
        </row>
        <row r="56">
          <cell r="AI56">
            <v>0</v>
          </cell>
          <cell r="BC56">
            <v>0</v>
          </cell>
        </row>
        <row r="57">
          <cell r="AI57">
            <v>0</v>
          </cell>
          <cell r="BC57">
            <v>0</v>
          </cell>
        </row>
        <row r="58">
          <cell r="AI58">
            <v>0</v>
          </cell>
          <cell r="BC58">
            <v>0</v>
          </cell>
        </row>
        <row r="59">
          <cell r="AI59">
            <v>0</v>
          </cell>
          <cell r="BC59">
            <v>0</v>
          </cell>
        </row>
        <row r="60">
          <cell r="AI60">
            <v>0</v>
          </cell>
          <cell r="BC60">
            <v>0</v>
          </cell>
        </row>
        <row r="61">
          <cell r="AI61">
            <v>0</v>
          </cell>
          <cell r="BC61">
            <v>0</v>
          </cell>
        </row>
        <row r="62">
          <cell r="AI62">
            <v>0</v>
          </cell>
          <cell r="BC62">
            <v>0</v>
          </cell>
        </row>
        <row r="63">
          <cell r="AI63">
            <v>0</v>
          </cell>
          <cell r="BC63">
            <v>0</v>
          </cell>
        </row>
        <row r="64">
          <cell r="AI64">
            <v>0</v>
          </cell>
          <cell r="BC64">
            <v>0</v>
          </cell>
        </row>
        <row r="65">
          <cell r="AI65">
            <v>0</v>
          </cell>
          <cell r="BC65">
            <v>0</v>
          </cell>
        </row>
        <row r="66">
          <cell r="AI66">
            <v>0</v>
          </cell>
          <cell r="BC66">
            <v>0</v>
          </cell>
        </row>
        <row r="67">
          <cell r="AI67">
            <v>0</v>
          </cell>
          <cell r="BC67">
            <v>0</v>
          </cell>
        </row>
        <row r="68">
          <cell r="AI68">
            <v>0</v>
          </cell>
          <cell r="BC68">
            <v>0</v>
          </cell>
        </row>
        <row r="69">
          <cell r="AI69">
            <v>0</v>
          </cell>
          <cell r="BC69">
            <v>0</v>
          </cell>
        </row>
        <row r="70">
          <cell r="AI70">
            <v>0</v>
          </cell>
          <cell r="BC70">
            <v>0</v>
          </cell>
        </row>
        <row r="71">
          <cell r="AI71">
            <v>0</v>
          </cell>
          <cell r="BC71">
            <v>0</v>
          </cell>
        </row>
        <row r="72">
          <cell r="AI72">
            <v>0</v>
          </cell>
          <cell r="BC72">
            <v>0</v>
          </cell>
        </row>
        <row r="73">
          <cell r="AI73">
            <v>0</v>
          </cell>
          <cell r="BC73">
            <v>0</v>
          </cell>
        </row>
        <row r="74">
          <cell r="AI74">
            <v>0</v>
          </cell>
          <cell r="BC74">
            <v>0</v>
          </cell>
        </row>
        <row r="75">
          <cell r="AI75">
            <v>0</v>
          </cell>
          <cell r="BC75">
            <v>0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15">
        <row r="45">
          <cell r="AI45">
            <v>6.714871092100807E-05</v>
          </cell>
        </row>
        <row r="46">
          <cell r="AI46">
            <v>6.37403427684157E-05</v>
          </cell>
        </row>
        <row r="47">
          <cell r="AI47">
            <v>5.443150864021891E-05</v>
          </cell>
        </row>
        <row r="48">
          <cell r="AI48">
            <v>5.184306950854151E-05</v>
          </cell>
        </row>
        <row r="49">
          <cell r="AI49">
            <v>5.004174325530851E-05</v>
          </cell>
        </row>
        <row r="50">
          <cell r="AI50">
            <v>4.865803796151814E-05</v>
          </cell>
        </row>
        <row r="51">
          <cell r="AI51">
            <v>4.578759464139045E-05</v>
          </cell>
        </row>
        <row r="52">
          <cell r="AI52">
            <v>4.156428290905878E-05</v>
          </cell>
        </row>
        <row r="53">
          <cell r="AI53">
            <v>3.7506853077431574E-05</v>
          </cell>
        </row>
        <row r="54">
          <cell r="AI54">
            <v>3.408160111691967E-05</v>
          </cell>
        </row>
        <row r="55">
          <cell r="AI55">
            <v>2.72555712950596E-05</v>
          </cell>
        </row>
        <row r="56">
          <cell r="AI56">
            <v>2.407053218580137E-05</v>
          </cell>
        </row>
        <row r="57">
          <cell r="AI57">
            <v>2.1461759515751893E-05</v>
          </cell>
        </row>
        <row r="58">
          <cell r="AI58">
            <v>1.9050337941127616E-05</v>
          </cell>
        </row>
        <row r="59">
          <cell r="AI59">
            <v>1.6451256815416493E-05</v>
          </cell>
        </row>
        <row r="60">
          <cell r="AI60">
            <v>1.3943940676631877E-05</v>
          </cell>
        </row>
        <row r="61">
          <cell r="AI61">
            <v>1.1506816572738642E-05</v>
          </cell>
        </row>
        <row r="62">
          <cell r="AI62">
            <v>9.57011950516389E-06</v>
          </cell>
        </row>
        <row r="63">
          <cell r="AI63">
            <v>8.044358002947499E-06</v>
          </cell>
        </row>
        <row r="64">
          <cell r="AI64">
            <v>6.681541740673556E-06</v>
          </cell>
        </row>
        <row r="65">
          <cell r="AI65">
            <v>5.400902286533907E-06</v>
          </cell>
        </row>
        <row r="66">
          <cell r="AI66">
            <v>4.253808359815279E-06</v>
          </cell>
        </row>
        <row r="67">
          <cell r="AI67">
            <v>3.2776197702889497E-06</v>
          </cell>
        </row>
        <row r="68">
          <cell r="AI68">
            <v>2.432986267933062E-06</v>
          </cell>
        </row>
        <row r="69">
          <cell r="AI69">
            <v>1.758827166156941E-06</v>
          </cell>
        </row>
        <row r="70">
          <cell r="AI70">
            <v>1.261364393237003E-06</v>
          </cell>
        </row>
        <row r="71">
          <cell r="AI71">
            <v>8.813727683244268E-07</v>
          </cell>
        </row>
        <row r="72">
          <cell r="AI72">
            <v>5.860256975881005E-07</v>
          </cell>
        </row>
        <row r="73">
          <cell r="AI73">
            <v>3.582857946419907E-07</v>
          </cell>
        </row>
        <row r="74">
          <cell r="AI74">
            <v>1.8597196653148604E-07</v>
          </cell>
        </row>
        <row r="75">
          <cell r="AI75">
            <v>1.8646279879570834E-07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16">
        <row r="45">
          <cell r="AI45">
            <v>0.015886910388933726</v>
          </cell>
        </row>
        <row r="46">
          <cell r="AI46">
            <v>0.015388925452051115</v>
          </cell>
        </row>
        <row r="47">
          <cell r="AI47">
            <v>0.013583208179728683</v>
          </cell>
        </row>
        <row r="48">
          <cell r="AI48">
            <v>0.01299716212484196</v>
          </cell>
        </row>
        <row r="49">
          <cell r="AI49">
            <v>0.012731146601530062</v>
          </cell>
        </row>
        <row r="50">
          <cell r="AI50">
            <v>0.012771153216602629</v>
          </cell>
        </row>
        <row r="51">
          <cell r="AI51">
            <v>0.01245080410421573</v>
          </cell>
        </row>
        <row r="52">
          <cell r="AI52">
            <v>0.011628039206630306</v>
          </cell>
        </row>
        <row r="53">
          <cell r="AI53">
            <v>0.010587372489604275</v>
          </cell>
        </row>
        <row r="54">
          <cell r="AI54">
            <v>0.00949865815524221</v>
          </cell>
        </row>
        <row r="55">
          <cell r="AI55">
            <v>0.007844863054717047</v>
          </cell>
        </row>
        <row r="56">
          <cell r="AI56">
            <v>0.006602905819689799</v>
          </cell>
        </row>
        <row r="57">
          <cell r="AI57">
            <v>0.005567781847718429</v>
          </cell>
        </row>
        <row r="58">
          <cell r="AI58">
            <v>0.00464504980057823</v>
          </cell>
        </row>
        <row r="59">
          <cell r="AI59">
            <v>0.003869426553688974</v>
          </cell>
        </row>
        <row r="60">
          <cell r="AI60">
            <v>0.0031809306475203422</v>
          </cell>
        </row>
        <row r="61">
          <cell r="AI61">
            <v>0.002558372791620194</v>
          </cell>
        </row>
        <row r="62">
          <cell r="AI62">
            <v>0.001988185860617792</v>
          </cell>
        </row>
        <row r="63">
          <cell r="AI63">
            <v>0.0015134913214039183</v>
          </cell>
        </row>
        <row r="64">
          <cell r="AI64">
            <v>0.001159208433580646</v>
          </cell>
        </row>
        <row r="65">
          <cell r="AI65">
            <v>0.0008972634625912981</v>
          </cell>
        </row>
        <row r="66">
          <cell r="AI66">
            <v>0.0006911235994820223</v>
          </cell>
        </row>
        <row r="67">
          <cell r="AI67">
            <v>0.0005245977805434731</v>
          </cell>
        </row>
        <row r="68">
          <cell r="AI68">
            <v>0.00037832055055810103</v>
          </cell>
        </row>
        <row r="69">
          <cell r="AI69">
            <v>0.00026819820062374763</v>
          </cell>
        </row>
        <row r="70">
          <cell r="AI70">
            <v>0.0001923909256634084</v>
          </cell>
        </row>
        <row r="71">
          <cell r="AI71">
            <v>0.0001345781630767269</v>
          </cell>
        </row>
        <row r="72">
          <cell r="AI72">
            <v>8.961381669945146E-05</v>
          </cell>
        </row>
        <row r="73">
          <cell r="AI73">
            <v>5.50909256294156E-05</v>
          </cell>
        </row>
        <row r="74">
          <cell r="AI74">
            <v>2.783701588388537E-05</v>
          </cell>
        </row>
        <row r="75">
          <cell r="AI75">
            <v>7.5340371008316785E-06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17"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18">
        <row r="15">
          <cell r="AE15">
            <v>0.9768726761181136</v>
          </cell>
          <cell r="AF15">
            <v>1.8370944083532943E-05</v>
          </cell>
          <cell r="AG15">
            <v>0.020075040123586903</v>
          </cell>
          <cell r="AH15">
            <v>0.0010471879303980147</v>
          </cell>
          <cell r="AI15">
            <v>0.0019867248838181025</v>
          </cell>
          <cell r="AJ15">
            <v>0</v>
          </cell>
          <cell r="AK15">
            <v>0</v>
          </cell>
          <cell r="AL15">
            <v>0</v>
          </cell>
        </row>
        <row r="16">
          <cell r="AE16">
            <v>0.9749204809232217</v>
          </cell>
          <cell r="AF16">
            <v>1.828567230941207E-05</v>
          </cell>
          <cell r="AG16">
            <v>0.02083907728784378</v>
          </cell>
          <cell r="AH16">
            <v>0.0010636663851043844</v>
          </cell>
          <cell r="AI16">
            <v>0.0031584897315203603</v>
          </cell>
          <cell r="AJ16">
            <v>0</v>
          </cell>
          <cell r="AK16">
            <v>0</v>
          </cell>
          <cell r="AL16">
            <v>0</v>
          </cell>
        </row>
        <row r="17">
          <cell r="AE17">
            <v>0.9732178392694952</v>
          </cell>
          <cell r="AF17">
            <v>1.83109829815421E-05</v>
          </cell>
          <cell r="AG17">
            <v>0.02077200336332434</v>
          </cell>
          <cell r="AH17">
            <v>0.0011286405860450144</v>
          </cell>
          <cell r="AI17">
            <v>0.004863205798153799</v>
          </cell>
          <cell r="AJ17">
            <v>0</v>
          </cell>
          <cell r="AK17">
            <v>0</v>
          </cell>
          <cell r="AL17">
            <v>0</v>
          </cell>
        </row>
        <row r="18">
          <cell r="AE18">
            <v>0.9715860899188364</v>
          </cell>
          <cell r="AF18">
            <v>1.8344685794480424E-05</v>
          </cell>
          <cell r="AG18">
            <v>0.020824438158727664</v>
          </cell>
          <cell r="AH18">
            <v>0.0011519914085032635</v>
          </cell>
          <cell r="AI18">
            <v>0.006419135828138394</v>
          </cell>
          <cell r="AJ18">
            <v>0</v>
          </cell>
          <cell r="AK18">
            <v>0</v>
          </cell>
          <cell r="AL18">
            <v>0</v>
          </cell>
        </row>
        <row r="19">
          <cell r="AE19">
            <v>0.9698879494590238</v>
          </cell>
          <cell r="AF19">
            <v>1.832098938264595E-05</v>
          </cell>
          <cell r="AG19">
            <v>0.02108726812691977</v>
          </cell>
          <cell r="AH19">
            <v>0.001176347683670199</v>
          </cell>
          <cell r="AI19">
            <v>0.007830113741003623</v>
          </cell>
          <cell r="AJ19">
            <v>0</v>
          </cell>
          <cell r="AK19">
            <v>0</v>
          </cell>
          <cell r="AL19">
            <v>0</v>
          </cell>
        </row>
        <row r="20">
          <cell r="AE20">
            <v>0.968233158133935</v>
          </cell>
          <cell r="AF20">
            <v>1.793340601360934E-05</v>
          </cell>
          <cell r="AG20">
            <v>0.021192885935690207</v>
          </cell>
          <cell r="AH20">
            <v>0.0011903126628617239</v>
          </cell>
          <cell r="AI20">
            <v>0.009365709861499595</v>
          </cell>
          <cell r="AJ20">
            <v>0</v>
          </cell>
          <cell r="AK20">
            <v>0</v>
          </cell>
          <cell r="AL20">
            <v>0</v>
          </cell>
        </row>
        <row r="21">
          <cell r="AE21">
            <v>0.9662567134910478</v>
          </cell>
          <cell r="AF21">
            <v>1.714862454816032E-05</v>
          </cell>
          <cell r="AG21">
            <v>0.021035656273944964</v>
          </cell>
          <cell r="AH21">
            <v>0.0011803748527777313</v>
          </cell>
          <cell r="AI21">
            <v>0.011396089426073517</v>
          </cell>
          <cell r="AJ21">
            <v>0.00011401733160783278</v>
          </cell>
          <cell r="AK21">
            <v>0</v>
          </cell>
          <cell r="AL21">
            <v>0</v>
          </cell>
        </row>
        <row r="22">
          <cell r="AE22">
            <v>0.9639669055497675</v>
          </cell>
          <cell r="AF22">
            <v>1.6144481618196953E-05</v>
          </cell>
          <cell r="AG22">
            <v>0.02076268247298801</v>
          </cell>
          <cell r="AH22">
            <v>0.0011454568662525098</v>
          </cell>
          <cell r="AI22">
            <v>0.013845794549038462</v>
          </cell>
          <cell r="AJ22">
            <v>0.00026301608033509137</v>
          </cell>
          <cell r="AK22">
            <v>0</v>
          </cell>
          <cell r="AL22">
            <v>0</v>
          </cell>
        </row>
        <row r="23">
          <cell r="AE23">
            <v>0.9610461106374464</v>
          </cell>
          <cell r="AF23">
            <v>1.510201319642341E-05</v>
          </cell>
          <cell r="AG23">
            <v>0.020836886328557562</v>
          </cell>
          <cell r="AH23">
            <v>0.0010902241064697936</v>
          </cell>
          <cell r="AI23">
            <v>0.016553753907825812</v>
          </cell>
          <cell r="AJ23">
            <v>0.0004579230065040149</v>
          </cell>
          <cell r="AK23">
            <v>0</v>
          </cell>
          <cell r="AL23">
            <v>0</v>
          </cell>
        </row>
        <row r="24">
          <cell r="AE24">
            <v>0.9578456842543498</v>
          </cell>
          <cell r="AF24">
            <v>1.4141396277188587E-05</v>
          </cell>
          <cell r="AG24">
            <v>0.02100660255090923</v>
          </cell>
          <cell r="AH24">
            <v>0.0010252709100515484</v>
          </cell>
          <cell r="AI24">
            <v>0.019400015920622172</v>
          </cell>
          <cell r="AJ24">
            <v>0.000708284967789955</v>
          </cell>
          <cell r="AK24">
            <v>0</v>
          </cell>
          <cell r="AL24">
            <v>0</v>
          </cell>
        </row>
        <row r="25">
          <cell r="AE25">
            <v>0.9106383362962978</v>
          </cell>
          <cell r="AF25">
            <v>1.257910062383012E-05</v>
          </cell>
          <cell r="AG25">
            <v>0.03703728930600007</v>
          </cell>
          <cell r="AH25">
            <v>0.0009089977990189608</v>
          </cell>
          <cell r="AI25">
            <v>0.05071134990237107</v>
          </cell>
          <cell r="AJ25">
            <v>0.0006914475956882257</v>
          </cell>
          <cell r="AK25">
            <v>0</v>
          </cell>
          <cell r="AL25">
            <v>0</v>
          </cell>
        </row>
        <row r="26">
          <cell r="AE26">
            <v>0.8649695466001877</v>
          </cell>
          <cell r="AF26">
            <v>1.1177438720267897E-05</v>
          </cell>
          <cell r="AG26">
            <v>0.05137889715812547</v>
          </cell>
          <cell r="AH26">
            <v>0.0008002385476927666</v>
          </cell>
          <cell r="AI26">
            <v>0.08216536666118514</v>
          </cell>
          <cell r="AJ26">
            <v>0.0006747735940888139</v>
          </cell>
          <cell r="AK26">
            <v>0</v>
          </cell>
          <cell r="AL26">
            <v>0</v>
          </cell>
        </row>
        <row r="27">
          <cell r="AE27">
            <v>0.8214361025855693</v>
          </cell>
          <cell r="AF27">
            <v>9.942530890961794E-06</v>
          </cell>
          <cell r="AG27">
            <v>0.06396756170122482</v>
          </cell>
          <cell r="AH27">
            <v>0.0007023627952305324</v>
          </cell>
          <cell r="AI27">
            <v>0.11322808331152923</v>
          </cell>
          <cell r="AJ27">
            <v>0.0006559470755552121</v>
          </cell>
          <cell r="AK27">
            <v>0</v>
          </cell>
          <cell r="AL27">
            <v>0</v>
          </cell>
        </row>
        <row r="28">
          <cell r="AE28">
            <v>0.7797707569702071</v>
          </cell>
          <cell r="AF28">
            <v>8.826761807731533E-06</v>
          </cell>
          <cell r="AG28">
            <v>0.07496451799018068</v>
          </cell>
          <cell r="AH28">
            <v>0.0006148654942402204</v>
          </cell>
          <cell r="AI28">
            <v>0.14400607947405994</v>
          </cell>
          <cell r="AJ28">
            <v>0.0006349533095042192</v>
          </cell>
          <cell r="AK28">
            <v>0</v>
          </cell>
          <cell r="AL28">
            <v>0</v>
          </cell>
        </row>
        <row r="29">
          <cell r="AE29">
            <v>0.7393949964524311</v>
          </cell>
          <cell r="AF29">
            <v>7.5547807724304225E-06</v>
          </cell>
          <cell r="AG29">
            <v>0.0845851443150608</v>
          </cell>
          <cell r="AH29">
            <v>0.0005345544296432415</v>
          </cell>
          <cell r="AI29">
            <v>0.17486706348360204</v>
          </cell>
          <cell r="AJ29">
            <v>0.0006106865384903701</v>
          </cell>
          <cell r="AK29">
            <v>0</v>
          </cell>
          <cell r="AL29">
            <v>0</v>
          </cell>
        </row>
        <row r="30">
          <cell r="AE30">
            <v>0.700182881766942</v>
          </cell>
          <cell r="AF30">
            <v>6.194453800857741E-06</v>
          </cell>
          <cell r="AG30">
            <v>0.09285980097611822</v>
          </cell>
          <cell r="AH30">
            <v>0.0004591459672478828</v>
          </cell>
          <cell r="AI30">
            <v>0.20590906405044979</v>
          </cell>
          <cell r="AJ30">
            <v>0.0005829127854412767</v>
          </cell>
          <cell r="AK30">
            <v>0</v>
          </cell>
          <cell r="AL30">
            <v>0</v>
          </cell>
        </row>
        <row r="31">
          <cell r="AE31">
            <v>0.663723144071919</v>
          </cell>
          <cell r="AF31">
            <v>5.0439364489734325E-06</v>
          </cell>
          <cell r="AG31">
            <v>0.10009969433886423</v>
          </cell>
          <cell r="AH31">
            <v>0.0003889789415669909</v>
          </cell>
          <cell r="AI31">
            <v>0.23522968914662887</v>
          </cell>
          <cell r="AJ31">
            <v>0.0005534495645721347</v>
          </cell>
          <cell r="AK31">
            <v>0</v>
          </cell>
          <cell r="AL31">
            <v>0</v>
          </cell>
        </row>
        <row r="32">
          <cell r="AE32">
            <v>0.6299280121543069</v>
          </cell>
          <cell r="AF32">
            <v>4.0936367855992885E-06</v>
          </cell>
          <cell r="AG32">
            <v>0.10650664820083593</v>
          </cell>
          <cell r="AH32">
            <v>0.0003232154748247573</v>
          </cell>
          <cell r="AI32">
            <v>0.26271608783133077</v>
          </cell>
          <cell r="AJ32">
            <v>0.0005219427019162129</v>
          </cell>
          <cell r="AK32">
            <v>0</v>
          </cell>
          <cell r="AL32">
            <v>0</v>
          </cell>
        </row>
        <row r="33">
          <cell r="AE33">
            <v>0.5985651745574215</v>
          </cell>
          <cell r="AF33">
            <v>3.2988295224385363E-06</v>
          </cell>
          <cell r="AG33">
            <v>0.11208700277925754</v>
          </cell>
          <cell r="AH33">
            <v>0.0002664740228817861</v>
          </cell>
          <cell r="AI33">
            <v>0.28859048059583814</v>
          </cell>
          <cell r="AJ33">
            <v>0.00048756921507861885</v>
          </cell>
          <cell r="AK33">
            <v>0</v>
          </cell>
          <cell r="AL33">
            <v>0</v>
          </cell>
        </row>
        <row r="34">
          <cell r="AE34">
            <v>0.5693762645319066</v>
          </cell>
          <cell r="AF34">
            <v>2.619732651358544E-06</v>
          </cell>
          <cell r="AG34">
            <v>0.11691170733672313</v>
          </cell>
          <cell r="AH34">
            <v>0.00022071945347594074</v>
          </cell>
          <cell r="AI34">
            <v>0.31303976453773974</v>
          </cell>
          <cell r="AJ34">
            <v>0.0004489244075031617</v>
          </cell>
          <cell r="AK34">
            <v>0</v>
          </cell>
          <cell r="AL34">
            <v>0</v>
          </cell>
        </row>
        <row r="35">
          <cell r="AE35">
            <v>0.5423181351019271</v>
          </cell>
          <cell r="AF35">
            <v>2.201262634301978E-06</v>
          </cell>
          <cell r="AG35">
            <v>0.12098134642818174</v>
          </cell>
          <cell r="AH35">
            <v>0.00018175845573037346</v>
          </cell>
          <cell r="AI35">
            <v>0.33611137919238565</v>
          </cell>
          <cell r="AJ35">
            <v>0.000405179559140802</v>
          </cell>
          <cell r="AK35">
            <v>0</v>
          </cell>
          <cell r="AL35">
            <v>0</v>
          </cell>
        </row>
        <row r="36">
          <cell r="AE36">
            <v>0.5180025142198207</v>
          </cell>
          <cell r="AF36">
            <v>1.8490806599671876E-06</v>
          </cell>
          <cell r="AG36">
            <v>0.12415036700009374</v>
          </cell>
          <cell r="AH36">
            <v>0.00014815167625906994</v>
          </cell>
          <cell r="AI36">
            <v>0.3573380938034534</v>
          </cell>
          <cell r="AJ36">
            <v>0.0003590242197131487</v>
          </cell>
          <cell r="AK36">
            <v>0</v>
          </cell>
          <cell r="AL36">
            <v>0</v>
          </cell>
        </row>
        <row r="37">
          <cell r="AE37">
            <v>0.49712454516045224</v>
          </cell>
          <cell r="AF37">
            <v>1.481003598570017E-06</v>
          </cell>
          <cell r="AG37">
            <v>0.12624025508879916</v>
          </cell>
          <cell r="AH37">
            <v>0.0001184236436628711</v>
          </cell>
          <cell r="AI37">
            <v>0.37620095499639833</v>
          </cell>
          <cell r="AJ37">
            <v>0.00031434010708863015</v>
          </cell>
          <cell r="AK37">
            <v>0</v>
          </cell>
          <cell r="AL37">
            <v>0</v>
          </cell>
        </row>
        <row r="38">
          <cell r="AE38">
            <v>0.47963600289793923</v>
          </cell>
          <cell r="AF38">
            <v>1.1480135739359026E-06</v>
          </cell>
          <cell r="AG38">
            <v>0.12733330592596934</v>
          </cell>
          <cell r="AH38">
            <v>9.100817407741116E-05</v>
          </cell>
          <cell r="AI38">
            <v>0.3926652970591476</v>
          </cell>
          <cell r="AJ38">
            <v>0.0002732379292926098</v>
          </cell>
          <cell r="AK38">
            <v>0</v>
          </cell>
          <cell r="AL38">
            <v>0</v>
          </cell>
        </row>
        <row r="39">
          <cell r="AE39">
            <v>0.4656865509289737</v>
          </cell>
          <cell r="AF39">
            <v>8.803710276850355E-07</v>
          </cell>
          <cell r="AG39">
            <v>0.1274002117979373</v>
          </cell>
          <cell r="AH39">
            <v>6.804201188860196E-05</v>
          </cell>
          <cell r="AI39">
            <v>0.40660826618032014</v>
          </cell>
          <cell r="AJ39">
            <v>0.00023604870985256728</v>
          </cell>
          <cell r="AK39">
            <v>0</v>
          </cell>
          <cell r="AL39">
            <v>0</v>
          </cell>
        </row>
        <row r="40">
          <cell r="AE40">
            <v>0.4553919810326433</v>
          </cell>
          <cell r="AF40">
            <v>6.752317177744011E-07</v>
          </cell>
          <cell r="AG40">
            <v>0.12644916509471305</v>
          </cell>
          <cell r="AH40">
            <v>5.2691051728125283E-05</v>
          </cell>
          <cell r="AI40">
            <v>0.4179028646243276</v>
          </cell>
          <cell r="AJ40">
            <v>0.0002026229648701456</v>
          </cell>
          <cell r="AK40">
            <v>0</v>
          </cell>
          <cell r="AL40">
            <v>0</v>
          </cell>
        </row>
        <row r="41">
          <cell r="AE41">
            <v>0.44761028352558974</v>
          </cell>
          <cell r="AF41">
            <v>5.132903605449484E-07</v>
          </cell>
          <cell r="AG41">
            <v>0.12491079109267889</v>
          </cell>
          <cell r="AH41">
            <v>4.054026207681075E-05</v>
          </cell>
          <cell r="AI41">
            <v>0.42726445743784275</v>
          </cell>
          <cell r="AJ41">
            <v>0.00017341439145122608</v>
          </cell>
          <cell r="AK41">
            <v>0</v>
          </cell>
          <cell r="AL41">
            <v>0</v>
          </cell>
        </row>
        <row r="42">
          <cell r="AE42">
            <v>0.4409457720487222</v>
          </cell>
          <cell r="AF42">
            <v>3.7187057133107645E-07</v>
          </cell>
          <cell r="AG42">
            <v>0.12313940703018116</v>
          </cell>
          <cell r="AH42">
            <v>2.9713579567220362E-05</v>
          </cell>
          <cell r="AI42">
            <v>0.4357423840764541</v>
          </cell>
          <cell r="AJ42">
            <v>0.00014235139450389866</v>
          </cell>
          <cell r="AK42">
            <v>0</v>
          </cell>
          <cell r="AL42">
            <v>0</v>
          </cell>
        </row>
        <row r="43">
          <cell r="AE43">
            <v>0.43510844153462236</v>
          </cell>
          <cell r="AF43">
            <v>2.464139840408393E-07</v>
          </cell>
          <cell r="AG43">
            <v>0.12120964314326754</v>
          </cell>
          <cell r="AH43">
            <v>1.9957727975272222E-05</v>
          </cell>
          <cell r="AI43">
            <v>0.44355939003441486</v>
          </cell>
          <cell r="AJ43">
            <v>0.00010232114573599301</v>
          </cell>
          <cell r="AK43">
            <v>0</v>
          </cell>
          <cell r="AL43">
            <v>0</v>
          </cell>
        </row>
        <row r="44">
          <cell r="AE44">
            <v>0.43034086003131006</v>
          </cell>
          <cell r="AF44">
            <v>1.3889748871128665E-07</v>
          </cell>
          <cell r="AG44">
            <v>0.11906306900010732</v>
          </cell>
          <cell r="AH44">
            <v>1.1434174143400913E-05</v>
          </cell>
          <cell r="AI44">
            <v>0.4505215299504995</v>
          </cell>
          <cell r="AJ44">
            <v>6.296794645111145E-05</v>
          </cell>
          <cell r="AK44">
            <v>0</v>
          </cell>
          <cell r="AL44">
            <v>0</v>
          </cell>
        </row>
        <row r="45">
          <cell r="AE45">
            <v>0.42668022688953755</v>
          </cell>
          <cell r="AF45">
            <v>4.812997852435672E-08</v>
          </cell>
          <cell r="AG45">
            <v>0.11668534064119651</v>
          </cell>
          <cell r="AH45">
            <v>4.071892419525537E-06</v>
          </cell>
          <cell r="AI45">
            <v>0.45660624471924577</v>
          </cell>
          <cell r="AJ45">
            <v>2.406772762222162E-05</v>
          </cell>
          <cell r="AK45">
            <v>0</v>
          </cell>
          <cell r="AL45">
            <v>0</v>
          </cell>
        </row>
        <row r="46">
          <cell r="AE46">
            <v>0.4256598282587726</v>
          </cell>
          <cell r="AF46">
            <v>0</v>
          </cell>
          <cell r="AG46">
            <v>0.11356372190977479</v>
          </cell>
          <cell r="AH46">
            <v>0</v>
          </cell>
          <cell r="AI46">
            <v>0.46077644983145266</v>
          </cell>
          <cell r="AJ46">
            <v>0</v>
          </cell>
          <cell r="AK46">
            <v>0</v>
          </cell>
          <cell r="AL46">
            <v>0</v>
          </cell>
        </row>
        <row r="47">
          <cell r="AE47">
            <v>0.4276546516122685</v>
          </cell>
          <cell r="AF47">
            <v>0</v>
          </cell>
          <cell r="AG47">
            <v>0.10956182707494563</v>
          </cell>
          <cell r="AH47">
            <v>0</v>
          </cell>
          <cell r="AI47">
            <v>0.46278352131278594</v>
          </cell>
          <cell r="AJ47">
            <v>0</v>
          </cell>
          <cell r="AK47">
            <v>0</v>
          </cell>
          <cell r="AL47">
            <v>0</v>
          </cell>
        </row>
        <row r="48">
          <cell r="AE48">
            <v>0.4296384578147448</v>
          </cell>
          <cell r="AF48">
            <v>0</v>
          </cell>
          <cell r="AG48">
            <v>0.1059123249200075</v>
          </cell>
          <cell r="AH48">
            <v>0</v>
          </cell>
          <cell r="AI48">
            <v>0.46444921726524774</v>
          </cell>
          <cell r="AJ48">
            <v>0</v>
          </cell>
          <cell r="AK48">
            <v>0</v>
          </cell>
          <cell r="AL48">
            <v>0</v>
          </cell>
        </row>
        <row r="49">
          <cell r="AE49">
            <v>0.4316025251628289</v>
          </cell>
          <cell r="AF49">
            <v>0</v>
          </cell>
          <cell r="AG49">
            <v>0.10257434269895636</v>
          </cell>
          <cell r="AH49">
            <v>0</v>
          </cell>
          <cell r="AI49">
            <v>0.46582313213821464</v>
          </cell>
          <cell r="AJ49">
            <v>0</v>
          </cell>
          <cell r="AK49">
            <v>0</v>
          </cell>
          <cell r="AL49">
            <v>0</v>
          </cell>
        </row>
        <row r="50">
          <cell r="AE50">
            <v>0.43354156881059414</v>
          </cell>
          <cell r="AF50">
            <v>0</v>
          </cell>
          <cell r="AG50">
            <v>0.09949666425128624</v>
          </cell>
          <cell r="AH50">
            <v>0</v>
          </cell>
          <cell r="AI50">
            <v>0.46696176693811986</v>
          </cell>
          <cell r="AJ50">
            <v>0</v>
          </cell>
          <cell r="AK50">
            <v>0</v>
          </cell>
          <cell r="AL50">
            <v>0</v>
          </cell>
        </row>
        <row r="51">
          <cell r="AE51">
            <v>0.4354627589462572</v>
          </cell>
          <cell r="AF51">
            <v>0</v>
          </cell>
          <cell r="AG51">
            <v>0.09667158278914077</v>
          </cell>
          <cell r="AH51">
            <v>0</v>
          </cell>
          <cell r="AI51">
            <v>0.46786565826460214</v>
          </cell>
          <cell r="AJ51">
            <v>0</v>
          </cell>
          <cell r="AK51">
            <v>0</v>
          </cell>
          <cell r="AL51">
            <v>0</v>
          </cell>
        </row>
        <row r="52">
          <cell r="AE52">
            <v>0.4373422419783033</v>
          </cell>
          <cell r="AF52">
            <v>0</v>
          </cell>
          <cell r="AG52">
            <v>0.09403757977242677</v>
          </cell>
          <cell r="AH52">
            <v>0</v>
          </cell>
          <cell r="AI52">
            <v>0.46862017824927</v>
          </cell>
          <cell r="AJ52">
            <v>0</v>
          </cell>
          <cell r="AK52">
            <v>0</v>
          </cell>
          <cell r="AL52">
            <v>0</v>
          </cell>
        </row>
        <row r="53">
          <cell r="AE53">
            <v>0.4391348894563952</v>
          </cell>
          <cell r="AF53">
            <v>0</v>
          </cell>
          <cell r="AG53">
            <v>0.0915159193288659</v>
          </cell>
          <cell r="AH53">
            <v>0</v>
          </cell>
          <cell r="AI53">
            <v>0.46934919121473895</v>
          </cell>
          <cell r="AJ53">
            <v>0</v>
          </cell>
          <cell r="AK53">
            <v>0</v>
          </cell>
          <cell r="AL53">
            <v>0</v>
          </cell>
        </row>
        <row r="54">
          <cell r="AE54">
            <v>0.44085530505366116</v>
          </cell>
          <cell r="AF54">
            <v>0</v>
          </cell>
          <cell r="AG54">
            <v>0.0890934374168633</v>
          </cell>
          <cell r="AH54">
            <v>0</v>
          </cell>
          <cell r="AI54">
            <v>0.4700512575294755</v>
          </cell>
          <cell r="AJ54">
            <v>0</v>
          </cell>
          <cell r="AK54">
            <v>0</v>
          </cell>
          <cell r="AL54">
            <v>0</v>
          </cell>
        </row>
        <row r="55">
          <cell r="AE55">
            <v>0.44251989803733455</v>
          </cell>
          <cell r="AF55">
            <v>0</v>
          </cell>
          <cell r="AG55">
            <v>0.0867550792439396</v>
          </cell>
          <cell r="AH55">
            <v>0</v>
          </cell>
          <cell r="AI55">
            <v>0.4707250227187259</v>
          </cell>
          <cell r="AJ55">
            <v>0</v>
          </cell>
          <cell r="AK55">
            <v>0</v>
          </cell>
          <cell r="AL55">
            <v>0</v>
          </cell>
        </row>
        <row r="56">
          <cell r="AE56">
            <v>0.4441415301005718</v>
          </cell>
          <cell r="AF56">
            <v>0</v>
          </cell>
          <cell r="AG56">
            <v>0.0844881148606423</v>
          </cell>
          <cell r="AH56">
            <v>0</v>
          </cell>
          <cell r="AI56">
            <v>0.471370355038786</v>
          </cell>
          <cell r="AJ56">
            <v>0</v>
          </cell>
          <cell r="AK56">
            <v>0</v>
          </cell>
          <cell r="AL56">
            <v>0</v>
          </cell>
        </row>
        <row r="57">
          <cell r="AE57">
            <v>0.44572766941757785</v>
          </cell>
          <cell r="AF57">
            <v>0</v>
          </cell>
          <cell r="AG57">
            <v>0.08228629080172169</v>
          </cell>
          <cell r="AH57">
            <v>0</v>
          </cell>
          <cell r="AI57">
            <v>0.4719860397807004</v>
          </cell>
          <cell r="AJ57">
            <v>0</v>
          </cell>
          <cell r="AK57">
            <v>0</v>
          </cell>
          <cell r="AL57">
            <v>0</v>
          </cell>
        </row>
        <row r="58">
          <cell r="AE58">
            <v>0.4472852886844429</v>
          </cell>
          <cell r="AF58">
            <v>0</v>
          </cell>
          <cell r="AG58">
            <v>0.08014431633165797</v>
          </cell>
          <cell r="AH58">
            <v>0</v>
          </cell>
          <cell r="AI58">
            <v>0.4725703949838991</v>
          </cell>
          <cell r="AJ58">
            <v>0</v>
          </cell>
          <cell r="AK58">
            <v>0</v>
          </cell>
          <cell r="AL58">
            <v>0</v>
          </cell>
        </row>
        <row r="59">
          <cell r="AE59">
            <v>0.4488191255045681</v>
          </cell>
          <cell r="AF59">
            <v>0</v>
          </cell>
          <cell r="AG59">
            <v>0.07805748161304085</v>
          </cell>
          <cell r="AH59">
            <v>0</v>
          </cell>
          <cell r="AI59">
            <v>0.473123392882391</v>
          </cell>
          <cell r="AJ59">
            <v>0</v>
          </cell>
          <cell r="AK59">
            <v>0</v>
          </cell>
          <cell r="AL59">
            <v>0</v>
          </cell>
        </row>
        <row r="60">
          <cell r="AE60">
            <v>0.45033318715712245</v>
          </cell>
          <cell r="AF60">
            <v>0</v>
          </cell>
          <cell r="AG60">
            <v>0.0760220404784035</v>
          </cell>
          <cell r="AH60">
            <v>0</v>
          </cell>
          <cell r="AI60">
            <v>0.47364477236447416</v>
          </cell>
          <cell r="AJ60">
            <v>0</v>
          </cell>
          <cell r="AK60">
            <v>0</v>
          </cell>
          <cell r="AL60">
            <v>0</v>
          </cell>
        </row>
      </sheetData>
      <sheetData sheetId="19">
        <row r="15">
          <cell r="T15">
            <v>2746.2431438277804</v>
          </cell>
          <cell r="V15">
            <v>2683.326263025015</v>
          </cell>
          <cell r="W15">
            <v>0.054069859395902406</v>
          </cell>
          <cell r="X15">
            <v>52.85845605478963</v>
          </cell>
          <cell r="Y15">
            <v>3.3244978198855146</v>
          </cell>
          <cell r="Z15">
            <v>6.67985706869427</v>
          </cell>
          <cell r="AA15">
            <v>0</v>
          </cell>
          <cell r="AB15">
            <v>0</v>
          </cell>
          <cell r="AC15">
            <v>0</v>
          </cell>
        </row>
        <row r="16">
          <cell r="T16">
            <v>2751.6048413426583</v>
          </cell>
          <cell r="V16">
            <v>2682.8222610240186</v>
          </cell>
          <cell r="W16">
            <v>0.05273851068021317</v>
          </cell>
          <cell r="X16">
            <v>54.84191315647848</v>
          </cell>
          <cell r="Y16">
            <v>3.3353310080321714</v>
          </cell>
          <cell r="Z16">
            <v>10.5525976434487</v>
          </cell>
          <cell r="AA16">
            <v>0</v>
          </cell>
          <cell r="AB16">
            <v>0</v>
          </cell>
          <cell r="AC16">
            <v>0</v>
          </cell>
        </row>
        <row r="17">
          <cell r="T17">
            <v>2817.7896410168532</v>
          </cell>
          <cell r="V17">
            <v>2734.1261441149354</v>
          </cell>
          <cell r="W17">
            <v>0.052502296342947244</v>
          </cell>
          <cell r="X17">
            <v>65.06487138437905</v>
          </cell>
          <cell r="Y17">
            <v>3.2850405890988563</v>
          </cell>
          <cell r="Z17">
            <v>15.261082632096834</v>
          </cell>
          <cell r="AA17">
            <v>0</v>
          </cell>
          <cell r="AB17">
            <v>0</v>
          </cell>
          <cell r="AC17">
            <v>0</v>
          </cell>
        </row>
        <row r="18">
          <cell r="T18">
            <v>2744.3206228450426</v>
          </cell>
          <cell r="V18">
            <v>2659.1582028812595</v>
          </cell>
          <cell r="W18">
            <v>0.050232167494142166</v>
          </cell>
          <cell r="X18">
            <v>62.22092285321597</v>
          </cell>
          <cell r="Y18">
            <v>3.23634964232214</v>
          </cell>
          <cell r="Z18">
            <v>19.65491530075075</v>
          </cell>
          <cell r="AA18">
            <v>0</v>
          </cell>
          <cell r="AB18">
            <v>0</v>
          </cell>
          <cell r="AC18">
            <v>0</v>
          </cell>
        </row>
        <row r="19">
          <cell r="T19">
            <v>2716.63794148749</v>
          </cell>
          <cell r="V19">
            <v>2627.829045944131</v>
          </cell>
          <cell r="W19">
            <v>0.04877008673264413</v>
          </cell>
          <cell r="X19">
            <v>61.919268771322336</v>
          </cell>
          <cell r="Y19">
            <v>3.2221845564017078</v>
          </cell>
          <cell r="Z19">
            <v>23.61867212890264</v>
          </cell>
          <cell r="AA19">
            <v>0</v>
          </cell>
          <cell r="AB19">
            <v>0</v>
          </cell>
          <cell r="AC19">
            <v>0</v>
          </cell>
        </row>
        <row r="20">
          <cell r="T20">
            <v>2791.625563233544</v>
          </cell>
          <cell r="V20">
            <v>2695.9105377048645</v>
          </cell>
          <cell r="W20">
            <v>0.04822339004937051</v>
          </cell>
          <cell r="X20">
            <v>63.499647321799586</v>
          </cell>
          <cell r="Y20">
            <v>3.296657786718945</v>
          </cell>
          <cell r="Z20">
            <v>28.870497030111466</v>
          </cell>
          <cell r="AA20">
            <v>0</v>
          </cell>
          <cell r="AB20">
            <v>0</v>
          </cell>
          <cell r="AC20">
            <v>0</v>
          </cell>
        </row>
        <row r="21">
          <cell r="T21">
            <v>2870.008717493038</v>
          </cell>
          <cell r="V21">
            <v>2766.15906340966</v>
          </cell>
          <cell r="W21">
            <v>0.046639428668010775</v>
          </cell>
          <cell r="X21">
            <v>64.172162763572</v>
          </cell>
          <cell r="Y21">
            <v>3.303162173290319</v>
          </cell>
          <cell r="Z21">
            <v>35.90002519541741</v>
          </cell>
          <cell r="AA21">
            <v>0.4276645224307216</v>
          </cell>
          <cell r="AB21">
            <v>0</v>
          </cell>
          <cell r="AC21">
            <v>0</v>
          </cell>
        </row>
        <row r="22">
          <cell r="T22">
            <v>2903.401795949363</v>
          </cell>
          <cell r="V22">
            <v>2791.841786307331</v>
          </cell>
          <cell r="W22">
            <v>0.04380341648377696</v>
          </cell>
          <cell r="X22">
            <v>63.41303842536193</v>
          </cell>
          <cell r="Y22">
            <v>3.192849631434874</v>
          </cell>
          <cell r="Z22">
            <v>43.922839771737685</v>
          </cell>
          <cell r="AA22">
            <v>0.9874783970138958</v>
          </cell>
          <cell r="AB22">
            <v>0</v>
          </cell>
          <cell r="AC22">
            <v>0</v>
          </cell>
        </row>
        <row r="23">
          <cell r="T23">
            <v>2929.587531234386</v>
          </cell>
          <cell r="V23">
            <v>2808.218886662803</v>
          </cell>
          <cell r="W23">
            <v>0.0409060687569166</v>
          </cell>
          <cell r="X23">
            <v>63.861684781727156</v>
          </cell>
          <cell r="Y23">
            <v>3.0313369616652803</v>
          </cell>
          <cell r="Z23">
            <v>52.724242134947644</v>
          </cell>
          <cell r="AA23">
            <v>1.7104746244865638</v>
          </cell>
          <cell r="AB23">
            <v>0</v>
          </cell>
          <cell r="AC23">
            <v>0</v>
          </cell>
        </row>
        <row r="24">
          <cell r="T24">
            <v>2958.603933141016</v>
          </cell>
          <cell r="V24">
            <v>2826.2715451771473</v>
          </cell>
          <cell r="W24">
            <v>0.03838877888399317</v>
          </cell>
          <cell r="X24">
            <v>64.8000106999659</v>
          </cell>
          <cell r="Y24">
            <v>2.8567234345769186</v>
          </cell>
          <cell r="Z24">
            <v>62.0120517231261</v>
          </cell>
          <cell r="AA24">
            <v>2.6252133273166023</v>
          </cell>
          <cell r="AB24">
            <v>0</v>
          </cell>
          <cell r="AC24">
            <v>0</v>
          </cell>
        </row>
        <row r="25">
          <cell r="T25">
            <v>2887.199396991223</v>
          </cell>
          <cell r="V25">
            <v>2595.6550735793658</v>
          </cell>
          <cell r="W25">
            <v>0.03170698925477661</v>
          </cell>
          <cell r="X25">
            <v>118.91670909508782</v>
          </cell>
          <cell r="Y25">
            <v>2.441013149956067</v>
          </cell>
          <cell r="Z25">
            <v>167.70754648830646</v>
          </cell>
          <cell r="AA25">
            <v>2.4473476892523403</v>
          </cell>
          <cell r="AB25">
            <v>0</v>
          </cell>
          <cell r="AC25">
            <v>0</v>
          </cell>
        </row>
        <row r="26">
          <cell r="T26">
            <v>2918.26065073334</v>
          </cell>
          <cell r="V26">
            <v>2468.445553555707</v>
          </cell>
          <cell r="W26">
            <v>0.02884970918084174</v>
          </cell>
          <cell r="X26">
            <v>169.02147442565615</v>
          </cell>
          <cell r="Y26">
            <v>2.1327217604167705</v>
          </cell>
          <cell r="Z26">
            <v>276.25752958031535</v>
          </cell>
          <cell r="AA26">
            <v>2.374521702063307</v>
          </cell>
          <cell r="AB26">
            <v>0</v>
          </cell>
          <cell r="AC26">
            <v>0</v>
          </cell>
        </row>
        <row r="27">
          <cell r="T27">
            <v>2968.898886632364</v>
          </cell>
          <cell r="V27">
            <v>2364.570706963259</v>
          </cell>
          <cell r="W27">
            <v>0.02640999755543061</v>
          </cell>
          <cell r="X27">
            <v>213.88665404904833</v>
          </cell>
          <cell r="Y27">
            <v>1.869320478962109</v>
          </cell>
          <cell r="Z27">
            <v>386.2419292744737</v>
          </cell>
          <cell r="AA27">
            <v>2.3038658690654144</v>
          </cell>
          <cell r="AB27">
            <v>0</v>
          </cell>
          <cell r="AC27">
            <v>0</v>
          </cell>
        </row>
        <row r="28">
          <cell r="T28">
            <v>3003.359103112929</v>
          </cell>
          <cell r="V28">
            <v>2253.3879861884247</v>
          </cell>
          <cell r="W28">
            <v>0.023977387852956444</v>
          </cell>
          <cell r="X28">
            <v>252.10174801977564</v>
          </cell>
          <cell r="Y28">
            <v>1.6250674254801343</v>
          </cell>
          <cell r="Z28">
            <v>494.01084868704055</v>
          </cell>
          <cell r="AA28">
            <v>2.2094754043552354</v>
          </cell>
          <cell r="AB28">
            <v>0</v>
          </cell>
          <cell r="AC28">
            <v>0</v>
          </cell>
        </row>
        <row r="29">
          <cell r="T29">
            <v>3057.5031441744622</v>
          </cell>
          <cell r="V29">
            <v>2160.8569741370957</v>
          </cell>
          <cell r="W29">
            <v>0.02126807541324769</v>
          </cell>
          <cell r="X29">
            <v>286.65699225349533</v>
          </cell>
          <cell r="Y29">
            <v>1.4120982741652184</v>
          </cell>
          <cell r="Z29">
            <v>606.4425918343924</v>
          </cell>
          <cell r="AA29">
            <v>2.1132195998997716</v>
          </cell>
          <cell r="AB29">
            <v>0</v>
          </cell>
          <cell r="AC29">
            <v>0</v>
          </cell>
        </row>
        <row r="30">
          <cell r="T30">
            <v>3115.387386734254</v>
          </cell>
          <cell r="V30">
            <v>2073.8928823651518</v>
          </cell>
          <cell r="W30">
            <v>0.018316044734900158</v>
          </cell>
          <cell r="X30">
            <v>316.32051723245695</v>
          </cell>
          <cell r="Y30">
            <v>1.2142134800181528</v>
          </cell>
          <cell r="Z30">
            <v>721.9390407584735</v>
          </cell>
          <cell r="AA30">
            <v>2.0024168534187</v>
          </cell>
          <cell r="AB30">
            <v>0</v>
          </cell>
          <cell r="AC30">
            <v>0</v>
          </cell>
        </row>
        <row r="31">
          <cell r="T31">
            <v>3187.15050375083</v>
          </cell>
          <cell r="V31">
            <v>2003.6388969528416</v>
          </cell>
          <cell r="W31">
            <v>0.015177335860890144</v>
          </cell>
          <cell r="X31">
            <v>344.55084754400093</v>
          </cell>
          <cell r="Y31">
            <v>1.030756087810572</v>
          </cell>
          <cell r="Z31">
            <v>836.0418498012734</v>
          </cell>
          <cell r="AA31">
            <v>1.8729760290430846</v>
          </cell>
          <cell r="AB31">
            <v>0</v>
          </cell>
          <cell r="AC31">
            <v>0</v>
          </cell>
        </row>
        <row r="32">
          <cell r="T32">
            <v>3261.9942582003277</v>
          </cell>
          <cell r="V32">
            <v>1942.4912891019783</v>
          </cell>
          <cell r="W32">
            <v>0.012527921208434586</v>
          </cell>
          <cell r="X32">
            <v>370.66721007462866</v>
          </cell>
          <cell r="Y32">
            <v>0.8618831969476966</v>
          </cell>
          <cell r="Z32">
            <v>946.2229012402504</v>
          </cell>
          <cell r="AA32">
            <v>1.7384466653142865</v>
          </cell>
          <cell r="AB32">
            <v>0</v>
          </cell>
          <cell r="AC32">
            <v>0</v>
          </cell>
        </row>
        <row r="33">
          <cell r="T33">
            <v>3335.5814920211883</v>
          </cell>
          <cell r="V33">
            <v>1887.3121441392764</v>
          </cell>
          <cell r="W33">
            <v>0.010228534758084728</v>
          </cell>
          <cell r="X33">
            <v>393.86477415073693</v>
          </cell>
          <cell r="Y33">
            <v>0.7138682917202884</v>
          </cell>
          <cell r="Z33">
            <v>1052.084731674096</v>
          </cell>
          <cell r="AA33">
            <v>1.5957452306003215</v>
          </cell>
          <cell r="AB33">
            <v>0</v>
          </cell>
          <cell r="AC33">
            <v>0</v>
          </cell>
        </row>
        <row r="34">
          <cell r="T34">
            <v>3408.895937278768</v>
          </cell>
          <cell r="V34">
            <v>1837.9804864133393</v>
          </cell>
          <cell r="W34">
            <v>0.008262668743237667</v>
          </cell>
          <cell r="X34">
            <v>414.76064739500777</v>
          </cell>
          <cell r="Y34">
            <v>0.5893003037266499</v>
          </cell>
          <cell r="Z34">
            <v>1154.1159378342743</v>
          </cell>
          <cell r="AA34">
            <v>1.4413026636767339</v>
          </cell>
          <cell r="AB34">
            <v>0</v>
          </cell>
          <cell r="AC34">
            <v>0</v>
          </cell>
        </row>
        <row r="35">
          <cell r="T35">
            <v>3486.497253391439</v>
          </cell>
          <cell r="V35">
            <v>1797.0013019824482</v>
          </cell>
          <cell r="W35">
            <v>0.006885957315056337</v>
          </cell>
          <cell r="X35">
            <v>433.8353403995424</v>
          </cell>
          <cell r="Y35">
            <v>0.4820954615569504</v>
          </cell>
          <cell r="Z35">
            <v>1253.8970980010781</v>
          </cell>
          <cell r="AA35">
            <v>1.2745315894983944</v>
          </cell>
          <cell r="AB35">
            <v>0</v>
          </cell>
          <cell r="AC35">
            <v>0</v>
          </cell>
        </row>
        <row r="36">
          <cell r="T36">
            <v>3563.98675639407</v>
          </cell>
          <cell r="V36">
            <v>1764.4498001745835</v>
          </cell>
          <cell r="W36">
            <v>0.005676789595911274</v>
          </cell>
          <cell r="X36">
            <v>449.63214057925893</v>
          </cell>
          <cell r="Y36">
            <v>0.3891538278316219</v>
          </cell>
          <cell r="Z36">
            <v>1348.4059151047709</v>
          </cell>
          <cell r="AA36">
            <v>1.104069918029441</v>
          </cell>
          <cell r="AB36">
            <v>0</v>
          </cell>
          <cell r="AC36">
            <v>0</v>
          </cell>
        </row>
        <row r="37">
          <cell r="T37">
            <v>3641.6258240618104</v>
          </cell>
          <cell r="V37">
            <v>1742.2734311958616</v>
          </cell>
          <cell r="W37">
            <v>0.004494329580748082</v>
          </cell>
          <cell r="X37">
            <v>462.19107248207706</v>
          </cell>
          <cell r="Y37">
            <v>0.30798941537363356</v>
          </cell>
          <cell r="Z37">
            <v>1435.9052586825937</v>
          </cell>
          <cell r="AA37">
            <v>0.9435779563241128</v>
          </cell>
          <cell r="AB37">
            <v>0</v>
          </cell>
          <cell r="AC37">
            <v>0</v>
          </cell>
        </row>
        <row r="38">
          <cell r="T38">
            <v>3701.5132464777776</v>
          </cell>
          <cell r="V38">
            <v>1722.252953389344</v>
          </cell>
          <cell r="W38">
            <v>0.0034375186952845765</v>
          </cell>
          <cell r="X38">
            <v>468.9185291443178</v>
          </cell>
          <cell r="Y38">
            <v>0.2337145810948018</v>
          </cell>
          <cell r="Z38">
            <v>1509.3090730889282</v>
          </cell>
          <cell r="AA38">
            <v>0.7955387553972373</v>
          </cell>
          <cell r="AB38">
            <v>0</v>
          </cell>
          <cell r="AC38">
            <v>0</v>
          </cell>
        </row>
        <row r="39">
          <cell r="T39">
            <v>3763.309848668229</v>
          </cell>
          <cell r="V39">
            <v>1713.9312928783718</v>
          </cell>
          <cell r="W39">
            <v>0.0026013343817095982</v>
          </cell>
          <cell r="X39">
            <v>472.7140881775781</v>
          </cell>
          <cell r="Y39">
            <v>0.17397631167555128</v>
          </cell>
          <cell r="Z39">
            <v>1575.8212042737553</v>
          </cell>
          <cell r="AA39">
            <v>0.666685692466483</v>
          </cell>
          <cell r="AB39">
            <v>0</v>
          </cell>
          <cell r="AC39">
            <v>0</v>
          </cell>
        </row>
        <row r="40">
          <cell r="T40">
            <v>3845.0020702619026</v>
          </cell>
          <cell r="V40">
            <v>1725.2348962182916</v>
          </cell>
          <cell r="W40">
            <v>0.0019760912473213215</v>
          </cell>
          <cell r="X40">
            <v>475.8503910605208</v>
          </cell>
          <cell r="Y40">
            <v>0.13357593327576694</v>
          </cell>
          <cell r="Z40">
            <v>1643.2226236796537</v>
          </cell>
          <cell r="AA40">
            <v>0.5586072789130792</v>
          </cell>
          <cell r="AB40">
            <v>0</v>
          </cell>
          <cell r="AC40">
            <v>0</v>
          </cell>
        </row>
        <row r="41">
          <cell r="T41">
            <v>3907.4233278405077</v>
          </cell>
          <cell r="V41">
            <v>1734.6412801343279</v>
          </cell>
          <cell r="W41">
            <v>0.0014739200249441165</v>
          </cell>
          <cell r="X41">
            <v>474.9573772393313</v>
          </cell>
          <cell r="Y41">
            <v>0.10092978764950625</v>
          </cell>
          <cell r="Z41">
            <v>1697.2577059710932</v>
          </cell>
          <cell r="AA41">
            <v>0.46456078808085505</v>
          </cell>
          <cell r="AB41">
            <v>0</v>
          </cell>
          <cell r="AC41">
            <v>0</v>
          </cell>
        </row>
        <row r="42">
          <cell r="T42">
            <v>3971.602375921447</v>
          </cell>
          <cell r="V42">
            <v>1748.6207531655696</v>
          </cell>
          <cell r="W42">
            <v>0.001047311024184344</v>
          </cell>
          <cell r="X42">
            <v>473.18013301213404</v>
          </cell>
          <cell r="Y42">
            <v>0.072524979975364</v>
          </cell>
          <cell r="Z42">
            <v>1749.3585366454035</v>
          </cell>
          <cell r="AA42">
            <v>0.3693808073398256</v>
          </cell>
          <cell r="AB42">
            <v>0</v>
          </cell>
          <cell r="AC42">
            <v>0</v>
          </cell>
        </row>
        <row r="43">
          <cell r="T43">
            <v>4056.6644459983268</v>
          </cell>
          <cell r="V43">
            <v>1774.7583249859908</v>
          </cell>
          <cell r="W43">
            <v>0.0006844790945360372</v>
          </cell>
          <cell r="X43">
            <v>473.11664392189346</v>
          </cell>
          <cell r="Y43">
            <v>0.04797260385333986</v>
          </cell>
          <cell r="Z43">
            <v>1808.4795859094918</v>
          </cell>
          <cell r="AA43">
            <v>0.26123409800285335</v>
          </cell>
          <cell r="AB43">
            <v>0</v>
          </cell>
          <cell r="AC43">
            <v>0</v>
          </cell>
        </row>
        <row r="44">
          <cell r="T44">
            <v>4119.289379084897</v>
          </cell>
          <cell r="V44">
            <v>1794.1545895872587</v>
          </cell>
          <cell r="W44">
            <v>0.0003759293459788377</v>
          </cell>
          <cell r="X44">
            <v>469.6509649354064</v>
          </cell>
          <cell r="Y44">
            <v>0.026792377965091953</v>
          </cell>
          <cell r="Z44">
            <v>1855.3001146306674</v>
          </cell>
          <cell r="AA44">
            <v>0.15654162425380255</v>
          </cell>
          <cell r="AB44">
            <v>0</v>
          </cell>
          <cell r="AC44">
            <v>0</v>
          </cell>
        </row>
        <row r="45">
          <cell r="T45">
            <v>4185.706732101041</v>
          </cell>
          <cell r="V45">
            <v>1818.4081910755285</v>
          </cell>
          <cell r="W45">
            <v>0.00012117329374640494</v>
          </cell>
          <cell r="X45">
            <v>465.75844814702543</v>
          </cell>
          <cell r="Y45">
            <v>0.008568902524663486</v>
          </cell>
          <cell r="Z45">
            <v>1901.4805522200138</v>
          </cell>
          <cell r="AA45">
            <v>0.050850582654629</v>
          </cell>
          <cell r="AB45">
            <v>0</v>
          </cell>
          <cell r="AC45">
            <v>0</v>
          </cell>
        </row>
        <row r="46">
          <cell r="T46">
            <v>4245.912995847299</v>
          </cell>
          <cell r="V46">
            <v>1846.4699371820225</v>
          </cell>
          <cell r="W46">
            <v>0</v>
          </cell>
          <cell r="X46">
            <v>459.22535611640376</v>
          </cell>
          <cell r="Y46">
            <v>0</v>
          </cell>
          <cell r="Z46">
            <v>1940.2177025488725</v>
          </cell>
          <cell r="AA46">
            <v>0</v>
          </cell>
          <cell r="AB46">
            <v>0</v>
          </cell>
          <cell r="AC46">
            <v>0</v>
          </cell>
        </row>
        <row r="47">
          <cell r="T47">
            <v>4305.222418815333</v>
          </cell>
          <cell r="V47">
            <v>1880.8293980252115</v>
          </cell>
          <cell r="W47">
            <v>0</v>
          </cell>
          <cell r="X47">
            <v>450.72065900682196</v>
          </cell>
          <cell r="Y47">
            <v>0</v>
          </cell>
          <cell r="Z47">
            <v>1973.6723617833002</v>
          </cell>
          <cell r="AA47">
            <v>0</v>
          </cell>
          <cell r="AB47">
            <v>0</v>
          </cell>
          <cell r="AC47">
            <v>0</v>
          </cell>
        </row>
        <row r="48">
          <cell r="T48">
            <v>4362.425977004064</v>
          </cell>
          <cell r="V48">
            <v>1914.3248562074818</v>
          </cell>
          <cell r="W48">
            <v>0</v>
          </cell>
          <cell r="X48">
            <v>442.7375578557783</v>
          </cell>
          <cell r="Y48">
            <v>0</v>
          </cell>
          <cell r="Z48">
            <v>2005.363562940804</v>
          </cell>
          <cell r="AA48">
            <v>0</v>
          </cell>
          <cell r="AB48">
            <v>0</v>
          </cell>
          <cell r="AC48">
            <v>0</v>
          </cell>
        </row>
        <row r="49">
          <cell r="T49">
            <v>4417.298642714263</v>
          </cell>
          <cell r="V49">
            <v>1946.8153766162038</v>
          </cell>
          <cell r="W49">
            <v>0</v>
          </cell>
          <cell r="X49">
            <v>435.1467915738299</v>
          </cell>
          <cell r="Y49">
            <v>0</v>
          </cell>
          <cell r="Z49">
            <v>2035.3364745242297</v>
          </cell>
          <cell r="AA49">
            <v>0</v>
          </cell>
          <cell r="AB49">
            <v>0</v>
          </cell>
          <cell r="AC49">
            <v>0</v>
          </cell>
        </row>
        <row r="50">
          <cell r="T50">
            <v>4471.598402977845</v>
          </cell>
          <cell r="V50">
            <v>1979.0419147328898</v>
          </cell>
          <cell r="W50">
            <v>0</v>
          </cell>
          <cell r="X50">
            <v>427.98622954909126</v>
          </cell>
          <cell r="Y50">
            <v>0</v>
          </cell>
          <cell r="Z50">
            <v>2064.5702586958637</v>
          </cell>
          <cell r="AA50">
            <v>0</v>
          </cell>
          <cell r="AB50">
            <v>0</v>
          </cell>
          <cell r="AC50">
            <v>0</v>
          </cell>
        </row>
        <row r="51">
          <cell r="T51">
            <v>4523.027704272583</v>
          </cell>
          <cell r="V51">
            <v>2009.9890207972994</v>
          </cell>
          <cell r="W51">
            <v>0</v>
          </cell>
          <cell r="X51">
            <v>421.1216217776719</v>
          </cell>
          <cell r="Y51">
            <v>0</v>
          </cell>
          <cell r="Z51">
            <v>2091.9170616976107</v>
          </cell>
          <cell r="AA51">
            <v>0</v>
          </cell>
          <cell r="AB51">
            <v>0</v>
          </cell>
          <cell r="AC51">
            <v>0</v>
          </cell>
        </row>
        <row r="52">
          <cell r="T52">
            <v>4571.771225008866</v>
          </cell>
          <cell r="V52">
            <v>2039.637863437581</v>
          </cell>
          <cell r="W52">
            <v>0</v>
          </cell>
          <cell r="X52">
            <v>414.4224520581183</v>
          </cell>
          <cell r="Y52">
            <v>0</v>
          </cell>
          <cell r="Z52">
            <v>2117.7109095131664</v>
          </cell>
          <cell r="AA52">
            <v>0</v>
          </cell>
          <cell r="AB52">
            <v>0</v>
          </cell>
          <cell r="AC52">
            <v>0</v>
          </cell>
        </row>
        <row r="53">
          <cell r="T53">
            <v>4618.029482046621</v>
          </cell>
          <cell r="V53">
            <v>2067.9800168590064</v>
          </cell>
          <cell r="W53">
            <v>0</v>
          </cell>
          <cell r="X53">
            <v>407.72927684878516</v>
          </cell>
          <cell r="Y53">
            <v>0</v>
          </cell>
          <cell r="Z53">
            <v>2142.3201883388288</v>
          </cell>
          <cell r="AA53">
            <v>0</v>
          </cell>
          <cell r="AB53">
            <v>0</v>
          </cell>
          <cell r="AC53">
            <v>0</v>
          </cell>
        </row>
        <row r="54">
          <cell r="T54">
            <v>4663.675884784202</v>
          </cell>
          <cell r="V54">
            <v>2095.9035577330287</v>
          </cell>
          <cell r="W54">
            <v>0</v>
          </cell>
          <cell r="X54">
            <v>401.1724139912725</v>
          </cell>
          <cell r="Y54">
            <v>0</v>
          </cell>
          <cell r="Z54">
            <v>2166.5999130599007</v>
          </cell>
          <cell r="AA54">
            <v>0</v>
          </cell>
          <cell r="AB54">
            <v>0</v>
          </cell>
          <cell r="AC54">
            <v>0</v>
          </cell>
        </row>
        <row r="55">
          <cell r="T55">
            <v>4707.08766457858</v>
          </cell>
          <cell r="V55">
            <v>2122.736670272311</v>
          </cell>
          <cell r="W55">
            <v>0</v>
          </cell>
          <cell r="X55">
            <v>394.5673185659259</v>
          </cell>
          <cell r="Y55">
            <v>0</v>
          </cell>
          <cell r="Z55">
            <v>2189.783675740343</v>
          </cell>
          <cell r="AA55">
            <v>0</v>
          </cell>
          <cell r="AB55">
            <v>0</v>
          </cell>
          <cell r="AC55">
            <v>0</v>
          </cell>
        </row>
        <row r="56">
          <cell r="T56">
            <v>4749.968968106568</v>
          </cell>
          <cell r="V56">
            <v>2149.288577716393</v>
          </cell>
          <cell r="W56">
            <v>0</v>
          </cell>
          <cell r="X56">
            <v>388.024464374672</v>
          </cell>
          <cell r="Y56">
            <v>0</v>
          </cell>
          <cell r="Z56">
            <v>2212.6559260155027</v>
          </cell>
          <cell r="AA56">
            <v>0</v>
          </cell>
          <cell r="AB56">
            <v>0</v>
          </cell>
          <cell r="AC56">
            <v>0</v>
          </cell>
        </row>
        <row r="57">
          <cell r="T57">
            <v>4792.097795599306</v>
          </cell>
          <cell r="V57">
            <v>2175.484181104528</v>
          </cell>
          <cell r="W57">
            <v>0</v>
          </cell>
          <cell r="X57">
            <v>381.5042918912838</v>
          </cell>
          <cell r="Y57">
            <v>0</v>
          </cell>
          <cell r="Z57">
            <v>2235.1093226034936</v>
          </cell>
          <cell r="AA57">
            <v>0</v>
          </cell>
          <cell r="AB57">
            <v>0</v>
          </cell>
          <cell r="AC57">
            <v>0</v>
          </cell>
        </row>
        <row r="58">
          <cell r="T58">
            <v>4832.96027499565</v>
          </cell>
          <cell r="V58">
            <v>2201.1151414792143</v>
          </cell>
          <cell r="W58">
            <v>0</v>
          </cell>
          <cell r="X58">
            <v>374.9523097455052</v>
          </cell>
          <cell r="Y58">
            <v>0</v>
          </cell>
          <cell r="Z58">
            <v>2256.8928237709306</v>
          </cell>
          <cell r="AA58">
            <v>0</v>
          </cell>
          <cell r="AB58">
            <v>0</v>
          </cell>
          <cell r="AC58">
            <v>0</v>
          </cell>
        </row>
        <row r="59">
          <cell r="T59">
            <v>4873.1426639112915</v>
          </cell>
          <cell r="V59">
            <v>2226.4604113688083</v>
          </cell>
          <cell r="W59">
            <v>0</v>
          </cell>
          <cell r="X59">
            <v>368.40394390169837</v>
          </cell>
          <cell r="Y59">
            <v>0</v>
          </cell>
          <cell r="Z59">
            <v>2278.2783086407853</v>
          </cell>
          <cell r="AA59">
            <v>0</v>
          </cell>
          <cell r="AB59">
            <v>0</v>
          </cell>
          <cell r="AC59">
            <v>0</v>
          </cell>
        </row>
        <row r="60">
          <cell r="T60">
            <v>4912.330901517362</v>
          </cell>
          <cell r="V60">
            <v>2251.388576424724</v>
          </cell>
          <cell r="W60">
            <v>0</v>
          </cell>
          <cell r="X60">
            <v>361.82551153810084</v>
          </cell>
          <cell r="Y60">
            <v>0</v>
          </cell>
          <cell r="Z60">
            <v>2299.1168135545367</v>
          </cell>
          <cell r="AA60">
            <v>0</v>
          </cell>
          <cell r="AB60">
            <v>0</v>
          </cell>
          <cell r="AC60">
            <v>0</v>
          </cell>
        </row>
      </sheetData>
      <sheetData sheetId="20">
        <row r="6">
          <cell r="T6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T22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 t="e">
            <v>#DIV/0!</v>
          </cell>
        </row>
        <row r="27">
          <cell r="T27" t="e">
            <v>#DIV/0!</v>
          </cell>
        </row>
        <row r="28">
          <cell r="T28" t="e">
            <v>#DIV/0!</v>
          </cell>
        </row>
        <row r="29">
          <cell r="T29" t="e">
            <v>#DIV/0!</v>
          </cell>
        </row>
        <row r="30">
          <cell r="T30" t="e">
            <v>#DIV/0!</v>
          </cell>
        </row>
        <row r="31">
          <cell r="T31">
            <v>384.57640138873364</v>
          </cell>
        </row>
        <row r="32">
          <cell r="T32">
            <v>385.20770719144406</v>
          </cell>
        </row>
        <row r="33">
          <cell r="T33">
            <v>385.59334322620543</v>
          </cell>
        </row>
        <row r="34">
          <cell r="T34">
            <v>385.6208466856993</v>
          </cell>
        </row>
        <row r="35">
          <cell r="T35">
            <v>385.26720066449553</v>
          </cell>
        </row>
        <row r="36">
          <cell r="T36">
            <v>384.7211137007823</v>
          </cell>
        </row>
        <row r="37">
          <cell r="T37">
            <v>383.9003817698306</v>
          </cell>
        </row>
        <row r="38">
          <cell r="T38">
            <v>382.8514623686875</v>
          </cell>
        </row>
        <row r="39">
          <cell r="T39">
            <v>381.59566297164207</v>
          </cell>
        </row>
        <row r="40">
          <cell r="T40">
            <v>380.31404935419164</v>
          </cell>
        </row>
        <row r="41">
          <cell r="T41">
            <v>378.8989862980414</v>
          </cell>
        </row>
        <row r="42">
          <cell r="T42">
            <v>377.5338369007194</v>
          </cell>
        </row>
        <row r="43">
          <cell r="T43">
            <v>376.2175915089556</v>
          </cell>
        </row>
        <row r="44">
          <cell r="T44">
            <v>374.92350164076964</v>
          </cell>
        </row>
        <row r="45">
          <cell r="T45">
            <v>373.71651971871296</v>
          </cell>
        </row>
        <row r="46">
          <cell r="T46">
            <v>372.57348206832273</v>
          </cell>
        </row>
      </sheetData>
      <sheetData sheetId="22">
        <row r="45">
          <cell r="AI45">
            <v>6.9276560861158964</v>
          </cell>
        </row>
        <row r="46">
          <cell r="AI46">
            <v>7.168088661400173</v>
          </cell>
        </row>
        <row r="47">
          <cell r="AI47">
            <v>8.699374837638583</v>
          </cell>
        </row>
        <row r="48">
          <cell r="AI48">
            <v>8.499203769302756</v>
          </cell>
        </row>
        <row r="49">
          <cell r="AI49">
            <v>8.413989142259338</v>
          </cell>
        </row>
        <row r="50">
          <cell r="AI50">
            <v>8.689301837266292</v>
          </cell>
        </row>
        <row r="51">
          <cell r="AI51">
            <v>8.966981883025877</v>
          </cell>
        </row>
        <row r="52">
          <cell r="AI52">
            <v>9.061768360071019</v>
          </cell>
        </row>
        <row r="53">
          <cell r="AI53">
            <v>9.071854098501879</v>
          </cell>
        </row>
        <row r="54">
          <cell r="AI54">
            <v>9.060221318399563</v>
          </cell>
        </row>
        <row r="55">
          <cell r="AI55">
            <v>8.26511634421783</v>
          </cell>
        </row>
        <row r="56">
          <cell r="AI56">
            <v>7.779635778972163</v>
          </cell>
        </row>
        <row r="57">
          <cell r="AI57">
            <v>7.355174473918753</v>
          </cell>
        </row>
        <row r="58">
          <cell r="AI58">
            <v>6.901222167739337</v>
          </cell>
        </row>
        <row r="59">
          <cell r="AI59">
            <v>6.485010389597548</v>
          </cell>
        </row>
        <row r="60">
          <cell r="AI60">
            <v>6.068155955224633</v>
          </cell>
        </row>
        <row r="61">
          <cell r="AI61">
            <v>5.694434360718535</v>
          </cell>
        </row>
        <row r="62">
          <cell r="AI62">
            <v>5.34781697214601</v>
          </cell>
        </row>
        <row r="63">
          <cell r="AI63">
            <v>5.020427818099713</v>
          </cell>
        </row>
        <row r="64">
          <cell r="AI64">
            <v>4.715418018064838</v>
          </cell>
        </row>
        <row r="65">
          <cell r="AI65">
            <v>4.434197172349327</v>
          </cell>
        </row>
        <row r="66">
          <cell r="AI66">
            <v>4.179798112793338</v>
          </cell>
        </row>
        <row r="67">
          <cell r="AI67">
            <v>3.956723112101668</v>
          </cell>
        </row>
        <row r="68">
          <cell r="AI68">
            <v>3.7465197970073794</v>
          </cell>
        </row>
        <row r="69">
          <cell r="AI69">
            <v>3.5696867607551175</v>
          </cell>
        </row>
        <row r="70">
          <cell r="AI70">
            <v>3.4468121919531423</v>
          </cell>
        </row>
        <row r="71">
          <cell r="AI71">
            <v>3.329765279559397</v>
          </cell>
        </row>
        <row r="72">
          <cell r="AI72">
            <v>3.2238771374823165</v>
          </cell>
        </row>
        <row r="73">
          <cell r="AI73">
            <v>3.143128230918075</v>
          </cell>
        </row>
        <row r="74">
          <cell r="AI74">
            <v>3.0569510707847485</v>
          </cell>
        </row>
        <row r="75">
          <cell r="AI75">
            <v>2.9750575544528735</v>
          </cell>
        </row>
        <row r="76">
          <cell r="AI76">
            <v>2.982302982026104</v>
          </cell>
        </row>
        <row r="77">
          <cell r="AI77">
            <v>2.9849226185466455</v>
          </cell>
        </row>
        <row r="78">
          <cell r="AI78">
            <v>2.9860345404806967</v>
          </cell>
        </row>
        <row r="79">
          <cell r="AI79">
            <v>2.986033130653838</v>
          </cell>
        </row>
        <row r="80">
          <cell r="AI80">
            <v>2.9857195979797955</v>
          </cell>
        </row>
        <row r="81">
          <cell r="AI81">
            <v>2.993464109476691</v>
          </cell>
        </row>
        <row r="82">
          <cell r="AI82">
            <v>2.9998016071094025</v>
          </cell>
        </row>
        <row r="83">
          <cell r="AI83">
            <v>3.0038085586511385</v>
          </cell>
        </row>
        <row r="84">
          <cell r="AI84">
            <v>3.0057705541444433</v>
          </cell>
        </row>
        <row r="85">
          <cell r="AI85">
            <v>3.007140035949102</v>
          </cell>
        </row>
        <row r="86">
          <cell r="AI86">
            <v>3.0140294405991885</v>
          </cell>
        </row>
        <row r="87">
          <cell r="AI87">
            <v>3.0185484245323786</v>
          </cell>
        </row>
        <row r="88">
          <cell r="AI88">
            <v>3.023505345714851</v>
          </cell>
        </row>
        <row r="89">
          <cell r="AI89">
            <v>3.0271254731327053</v>
          </cell>
        </row>
        <row r="90">
          <cell r="AI90">
            <v>3.0297359227262204</v>
          </cell>
        </row>
      </sheetData>
      <sheetData sheetId="23">
        <row r="45">
          <cell r="AI45">
            <v>4.6302600229645526E-05</v>
          </cell>
        </row>
        <row r="46">
          <cell r="AI46">
            <v>4.7025220375102855E-05</v>
          </cell>
        </row>
        <row r="47">
          <cell r="AI47">
            <v>5.5354119930169886E-05</v>
          </cell>
        </row>
        <row r="48">
          <cell r="AI48">
            <v>5.262541902404393E-05</v>
          </cell>
        </row>
        <row r="49">
          <cell r="AI49">
            <v>5.0942285617756294E-05</v>
          </cell>
        </row>
        <row r="50">
          <cell r="AI50">
            <v>5.097366229660605E-05</v>
          </cell>
        </row>
        <row r="51">
          <cell r="AI51">
            <v>5.026332197013103E-05</v>
          </cell>
        </row>
        <row r="52">
          <cell r="AI52">
            <v>4.8192982152710474E-05</v>
          </cell>
        </row>
        <row r="53">
          <cell r="AI53">
            <v>4.574828566113909E-05</v>
          </cell>
        </row>
        <row r="54">
          <cell r="AI54">
            <v>4.336670101731111E-05</v>
          </cell>
        </row>
        <row r="55">
          <cell r="AI55">
            <v>3.6684555247157676E-05</v>
          </cell>
        </row>
        <row r="56">
          <cell r="AI56">
            <v>3.406291078912361E-05</v>
          </cell>
        </row>
        <row r="57">
          <cell r="AI57">
            <v>3.169953055301087E-05</v>
          </cell>
        </row>
        <row r="58">
          <cell r="AI58">
            <v>2.9144930011886696E-05</v>
          </cell>
        </row>
        <row r="59">
          <cell r="AI59">
            <v>2.6151683894513155E-05</v>
          </cell>
        </row>
        <row r="60">
          <cell r="AI60">
            <v>2.2467617671328933E-05</v>
          </cell>
        </row>
        <row r="61">
          <cell r="AI61">
            <v>1.8389005486184162E-05</v>
          </cell>
        </row>
        <row r="62">
          <cell r="AI62">
            <v>1.4785040728337215E-05</v>
          </cell>
        </row>
        <row r="63">
          <cell r="AI63">
            <v>1.1529965564895833E-05</v>
          </cell>
        </row>
        <row r="64">
          <cell r="AI64">
            <v>8.954705023861673E-06</v>
          </cell>
        </row>
        <row r="65">
          <cell r="AI65">
            <v>7.648620506383982E-06</v>
          </cell>
        </row>
        <row r="66">
          <cell r="AI66">
            <v>6.547055026023392E-06</v>
          </cell>
        </row>
        <row r="67">
          <cell r="AI67">
            <v>5.269809589995658E-06</v>
          </cell>
        </row>
        <row r="68">
          <cell r="AI68">
            <v>4.112819907921565E-06</v>
          </cell>
        </row>
        <row r="69">
          <cell r="AI69">
            <v>3.2061269187602113E-06</v>
          </cell>
        </row>
        <row r="70">
          <cell r="AI70">
            <v>2.5219697169228166E-06</v>
          </cell>
        </row>
        <row r="71">
          <cell r="AI71">
            <v>1.947667107489947E-06</v>
          </cell>
        </row>
        <row r="72">
          <cell r="AI72">
            <v>1.4246387412681985E-06</v>
          </cell>
        </row>
        <row r="73">
          <cell r="AI73">
            <v>9.572851004693739E-07</v>
          </cell>
        </row>
        <row r="74">
          <cell r="AI74">
            <v>5.421952577119099E-07</v>
          </cell>
        </row>
        <row r="75">
          <cell r="AI75">
            <v>2.3235949998678603E-07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24">
        <row r="45">
          <cell r="AI45">
            <v>0.302655958265488</v>
          </cell>
        </row>
        <row r="46">
          <cell r="AI46">
            <v>0.31275301568003017</v>
          </cell>
        </row>
        <row r="47">
          <cell r="AI47">
            <v>0.371033009650094</v>
          </cell>
        </row>
        <row r="48">
          <cell r="AI48">
            <v>0.35757426648067714</v>
          </cell>
        </row>
        <row r="49">
          <cell r="AI49">
            <v>0.35329106534263854</v>
          </cell>
        </row>
        <row r="50">
          <cell r="AI50">
            <v>0.3591795428942532</v>
          </cell>
        </row>
        <row r="51">
          <cell r="AI51">
            <v>0.35914535717340246</v>
          </cell>
        </row>
        <row r="52">
          <cell r="AI52">
            <v>0.3501729685276857</v>
          </cell>
        </row>
        <row r="53">
          <cell r="AI53">
            <v>0.34580879504938633</v>
          </cell>
        </row>
        <row r="54">
          <cell r="AI54">
            <v>0.3429975943558601</v>
          </cell>
        </row>
        <row r="55">
          <cell r="AI55">
            <v>0.4609614146128446</v>
          </cell>
        </row>
        <row r="56">
          <cell r="AI56">
            <v>0.5666705830419971</v>
          </cell>
        </row>
        <row r="57">
          <cell r="AI57">
            <v>0.6547846969691677</v>
          </cell>
        </row>
        <row r="58">
          <cell r="AI58">
            <v>0.721677553344369</v>
          </cell>
        </row>
        <row r="59">
          <cell r="AI59">
            <v>0.7750287212436184</v>
          </cell>
        </row>
        <row r="60">
          <cell r="AI60">
            <v>0.8117742485721497</v>
          </cell>
        </row>
        <row r="61">
          <cell r="AI61">
            <v>0.8441405055762907</v>
          </cell>
        </row>
        <row r="62">
          <cell r="AI62">
            <v>0.873032433350108</v>
          </cell>
        </row>
        <row r="63">
          <cell r="AI63">
            <v>0.8952226425309221</v>
          </cell>
        </row>
        <row r="64">
          <cell r="AI64">
            <v>0.9113204581325931</v>
          </cell>
        </row>
        <row r="65">
          <cell r="AI65">
            <v>0.9233046851012825</v>
          </cell>
        </row>
        <row r="66">
          <cell r="AI66">
            <v>0.9314274809426091</v>
          </cell>
        </row>
        <row r="67">
          <cell r="AI67">
            <v>0.9367296080031033</v>
          </cell>
        </row>
        <row r="68">
          <cell r="AI68">
            <v>0.9337490007344672</v>
          </cell>
        </row>
        <row r="69">
          <cell r="AI69">
            <v>0.9266632609865534</v>
          </cell>
        </row>
        <row r="70">
          <cell r="AI70">
            <v>0.9188087434622444</v>
          </cell>
        </row>
        <row r="71">
          <cell r="AI71">
            <v>0.9043614709734271</v>
          </cell>
        </row>
        <row r="72">
          <cell r="AI72">
            <v>0.8900586923319148</v>
          </cell>
        </row>
        <row r="73">
          <cell r="AI73">
            <v>0.8801233885076962</v>
          </cell>
        </row>
        <row r="74">
          <cell r="AI74">
            <v>0.8642553770948318</v>
          </cell>
        </row>
        <row r="75">
          <cell r="AI75">
            <v>0.847702106217772</v>
          </cell>
        </row>
        <row r="76">
          <cell r="AI76">
            <v>0.8324403474450361</v>
          </cell>
        </row>
        <row r="77">
          <cell r="AI77">
            <v>0.8007776769713858</v>
          </cell>
        </row>
        <row r="78">
          <cell r="AI78">
            <v>0.7722166828730213</v>
          </cell>
        </row>
        <row r="79">
          <cell r="AI79">
            <v>0.7464521906867219</v>
          </cell>
        </row>
        <row r="80">
          <cell r="AI80">
            <v>0.7231539037165854</v>
          </cell>
        </row>
        <row r="81">
          <cell r="AI81">
            <v>0.7040637246028884</v>
          </cell>
        </row>
        <row r="82">
          <cell r="AI82">
            <v>0.6860718619410546</v>
          </cell>
        </row>
        <row r="83">
          <cell r="AI83">
            <v>0.6683596600404739</v>
          </cell>
        </row>
        <row r="84">
          <cell r="AI84">
            <v>0.6509329945955128</v>
          </cell>
        </row>
        <row r="85">
          <cell r="AI85">
            <v>0.6340182000033715</v>
          </cell>
        </row>
        <row r="86">
          <cell r="AI86">
            <v>0.6187877554489994</v>
          </cell>
        </row>
        <row r="87">
          <cell r="AI87">
            <v>0.6035297227617756</v>
          </cell>
        </row>
        <row r="88">
          <cell r="AI88">
            <v>0.5887875674442314</v>
          </cell>
        </row>
        <row r="89">
          <cell r="AI89">
            <v>0.5741809837049446</v>
          </cell>
        </row>
        <row r="90">
          <cell r="AI90">
            <v>0.5597563392210595</v>
          </cell>
        </row>
      </sheetData>
      <sheetData sheetId="25">
        <row r="45">
          <cell r="AI45">
            <v>0.002604917224766192</v>
          </cell>
        </row>
        <row r="46">
          <cell r="AI46">
            <v>0.003247268560836139</v>
          </cell>
        </row>
        <row r="47">
          <cell r="AI47">
            <v>0.004736040782927666</v>
          </cell>
        </row>
        <row r="48">
          <cell r="AI48">
            <v>0.004943037204370161</v>
          </cell>
        </row>
        <row r="49">
          <cell r="AI49">
            <v>0.005134576106704557</v>
          </cell>
        </row>
        <row r="50">
          <cell r="AI50">
            <v>0.005546401689659059</v>
          </cell>
        </row>
        <row r="51">
          <cell r="AI51">
            <v>0.005944857961377721</v>
          </cell>
        </row>
        <row r="52">
          <cell r="AI52">
            <v>0.006185808419324384</v>
          </cell>
        </row>
        <row r="53">
          <cell r="AI53">
            <v>0.006362676053937898</v>
          </cell>
        </row>
        <row r="54">
          <cell r="AI54">
            <v>0.006506194633376186</v>
          </cell>
        </row>
        <row r="55">
          <cell r="AI55">
            <v>0.005891339295629425</v>
          </cell>
        </row>
        <row r="56">
          <cell r="AI56">
            <v>0.005455656822504778</v>
          </cell>
        </row>
        <row r="57">
          <cell r="AI57">
            <v>0.005053364409125807</v>
          </cell>
        </row>
        <row r="58">
          <cell r="AI58">
            <v>0.004634408859889842</v>
          </cell>
        </row>
        <row r="59">
          <cell r="AI59">
            <v>0.0042299311705211885</v>
          </cell>
        </row>
        <row r="60">
          <cell r="AI60">
            <v>0.0038085781720508024</v>
          </cell>
        </row>
        <row r="61">
          <cell r="AI61">
            <v>0.00340341035549643</v>
          </cell>
        </row>
        <row r="62">
          <cell r="AI62">
            <v>0.0030273559917797276</v>
          </cell>
        </row>
        <row r="63">
          <cell r="AI63">
            <v>0.0026689743891548175</v>
          </cell>
        </row>
        <row r="64">
          <cell r="AI64">
            <v>0.002312841159552462</v>
          </cell>
        </row>
        <row r="65">
          <cell r="AI65">
            <v>0.0019497946874772814</v>
          </cell>
        </row>
        <row r="66">
          <cell r="AI66">
            <v>0.0016074997053220467</v>
          </cell>
        </row>
        <row r="67">
          <cell r="AI67">
            <v>0.001292705990557394</v>
          </cell>
        </row>
        <row r="68">
          <cell r="AI68">
            <v>0.0010021947694870458</v>
          </cell>
        </row>
        <row r="69">
          <cell r="AI69">
            <v>0.0007604437688657164</v>
          </cell>
        </row>
        <row r="70">
          <cell r="AI70">
            <v>0.0005995153079044072</v>
          </cell>
        </row>
        <row r="71">
          <cell r="AI71">
            <v>0.0004649633026156484</v>
          </cell>
        </row>
        <row r="72">
          <cell r="AI72">
            <v>0.00034097556525189697</v>
          </cell>
        </row>
        <row r="73">
          <cell r="AI73">
            <v>0.00022978658811653637</v>
          </cell>
        </row>
        <row r="74">
          <cell r="AI74">
            <v>0.00013094084710983252</v>
          </cell>
        </row>
        <row r="75">
          <cell r="AI75">
            <v>5.5755778972573874E-05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26">
        <row r="45">
          <cell r="AI45">
            <v>0.0035033556836938417</v>
          </cell>
        </row>
        <row r="46">
          <cell r="AI46">
            <v>0.008009840615433637</v>
          </cell>
        </row>
        <row r="47">
          <cell r="AI47">
            <v>0.014161605718248722</v>
          </cell>
        </row>
        <row r="48">
          <cell r="AI48">
            <v>0.017588040407274234</v>
          </cell>
        </row>
        <row r="49">
          <cell r="AI49">
            <v>0.020786725198557593</v>
          </cell>
        </row>
        <row r="50">
          <cell r="AI50">
            <v>0.025894068149171053</v>
          </cell>
        </row>
        <row r="51">
          <cell r="AI51">
            <v>0.03282842699833184</v>
          </cell>
        </row>
        <row r="52">
          <cell r="AI52">
            <v>0.042112638886726006</v>
          </cell>
        </row>
        <row r="53">
          <cell r="AI53">
            <v>0.05190084171560968</v>
          </cell>
        </row>
        <row r="54">
          <cell r="AI54">
            <v>0.06186379335297799</v>
          </cell>
        </row>
        <row r="55">
          <cell r="AI55">
            <v>0.22163067666103112</v>
          </cell>
        </row>
        <row r="56">
          <cell r="AI56">
            <v>0.38658611740335325</v>
          </cell>
        </row>
        <row r="57">
          <cell r="AI57">
            <v>0.5563757301021752</v>
          </cell>
        </row>
        <row r="58">
          <cell r="AI58">
            <v>0.7260679574304061</v>
          </cell>
        </row>
        <row r="59">
          <cell r="AI59">
            <v>0.9034093658200628</v>
          </cell>
        </row>
        <row r="60">
          <cell r="AI60">
            <v>1.085117315807296</v>
          </cell>
        </row>
        <row r="61">
          <cell r="AI61">
            <v>1.2624826572378585</v>
          </cell>
        </row>
        <row r="62">
          <cell r="AI62">
            <v>1.432812526334425</v>
          </cell>
        </row>
        <row r="63">
          <cell r="AI63">
            <v>1.5933048255441085</v>
          </cell>
        </row>
        <row r="64">
          <cell r="AI64">
            <v>1.7431975367931285</v>
          </cell>
        </row>
        <row r="65">
          <cell r="AI65">
            <v>1.8868425331215335</v>
          </cell>
        </row>
        <row r="66">
          <cell r="AI66">
            <v>2.022938501608055</v>
          </cell>
        </row>
        <row r="67">
          <cell r="AI67">
            <v>2.148887852590993</v>
          </cell>
        </row>
        <row r="68">
          <cell r="AI68">
            <v>2.251410733344805</v>
          </cell>
        </row>
        <row r="69">
          <cell r="AI69">
            <v>2.3412253133155527</v>
          </cell>
        </row>
        <row r="70">
          <cell r="AI70">
            <v>2.427928318613855</v>
          </cell>
        </row>
        <row r="71">
          <cell r="AI71">
            <v>2.4928449565836144</v>
          </cell>
        </row>
        <row r="72">
          <cell r="AI72">
            <v>2.555994871104763</v>
          </cell>
        </row>
        <row r="73">
          <cell r="AI73">
            <v>2.6291820383777833</v>
          </cell>
        </row>
        <row r="74">
          <cell r="AI74">
            <v>2.682965570847921</v>
          </cell>
        </row>
        <row r="75">
          <cell r="AI75">
            <v>2.7329847638880613</v>
          </cell>
        </row>
        <row r="76">
          <cell r="AI76">
            <v>2.7993100455630784</v>
          </cell>
        </row>
        <row r="77">
          <cell r="AI77">
            <v>2.821792623416476</v>
          </cell>
        </row>
        <row r="78">
          <cell r="AI78">
            <v>2.8381425851078093</v>
          </cell>
        </row>
        <row r="79">
          <cell r="AI79">
            <v>2.849557350078437</v>
          </cell>
        </row>
        <row r="80">
          <cell r="AI80">
            <v>2.8577123404090643</v>
          </cell>
        </row>
        <row r="81">
          <cell r="AI81">
            <v>2.871189530830863</v>
          </cell>
        </row>
        <row r="82">
          <cell r="AI82">
            <v>2.882203662459737</v>
          </cell>
        </row>
        <row r="83">
          <cell r="AI83">
            <v>2.89146370236854</v>
          </cell>
        </row>
        <row r="84">
          <cell r="AI84">
            <v>2.8991481970109243</v>
          </cell>
        </row>
        <row r="85">
          <cell r="AI85">
            <v>2.9065753635945324</v>
          </cell>
        </row>
        <row r="86">
          <cell r="AI86">
            <v>2.9196020387043515</v>
          </cell>
        </row>
        <row r="87">
          <cell r="AI87">
            <v>2.930555422476772</v>
          </cell>
        </row>
        <row r="88">
          <cell r="AI88">
            <v>2.9420999269975225</v>
          </cell>
        </row>
        <row r="89">
          <cell r="AI89">
            <v>2.9524634832013628</v>
          </cell>
        </row>
        <row r="90">
          <cell r="AI90">
            <v>2.96191905230182</v>
          </cell>
        </row>
      </sheetData>
      <sheetData sheetId="27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0.0010049036767989564</v>
          </cell>
          <cell r="BC51">
            <v>0.000265699425871861</v>
          </cell>
        </row>
        <row r="52">
          <cell r="AI52">
            <v>0.0021999850737306143</v>
          </cell>
          <cell r="BC52">
            <v>0.0005531146109475605</v>
          </cell>
        </row>
        <row r="53">
          <cell r="AI53">
            <v>0.003562133253863971</v>
          </cell>
          <cell r="BC53">
            <v>0.0008699009538907281</v>
          </cell>
        </row>
        <row r="54">
          <cell r="AI54">
            <v>0.005042246826769521</v>
          </cell>
          <cell r="BC54">
            <v>0.0012138945985059177</v>
          </cell>
        </row>
        <row r="55">
          <cell r="AI55">
            <v>0.004702583007910341</v>
          </cell>
          <cell r="BC55">
            <v>0.001131898938101355</v>
          </cell>
        </row>
        <row r="56">
          <cell r="AI56">
            <v>0.004554198519998266</v>
          </cell>
          <cell r="BC56">
            <v>0.0010957736015746603</v>
          </cell>
        </row>
        <row r="57">
          <cell r="AI57">
            <v>0.004409893074781117</v>
          </cell>
          <cell r="BC57">
            <v>0.0010606409905093224</v>
          </cell>
        </row>
        <row r="58">
          <cell r="AI58">
            <v>0.004221236835250784</v>
          </cell>
          <cell r="BC58">
            <v>0.0010148668152616263</v>
          </cell>
        </row>
        <row r="59">
          <cell r="AI59">
            <v>0.004024501573609135</v>
          </cell>
          <cell r="BC59">
            <v>0.0009671876402746144</v>
          </cell>
        </row>
        <row r="60">
          <cell r="AI60">
            <v>0.003798004578760569</v>
          </cell>
          <cell r="BC60">
            <v>0.0009124049812465305</v>
          </cell>
        </row>
        <row r="61">
          <cell r="AI61">
            <v>0.0035456234744224366</v>
          </cell>
          <cell r="BC61">
            <v>0.0008514602079673245</v>
          </cell>
        </row>
        <row r="62">
          <cell r="AI62">
            <v>0.003290367462388599</v>
          </cell>
          <cell r="BC62">
            <v>0.0007898842904802532</v>
          </cell>
        </row>
        <row r="63">
          <cell r="AI63">
            <v>0.0030262822858274276</v>
          </cell>
          <cell r="BC63">
            <v>0.0007262476791528007</v>
          </cell>
        </row>
        <row r="64">
          <cell r="AI64">
            <v>0.002749968493122077</v>
          </cell>
          <cell r="BC64">
            <v>0.0006596002108016439</v>
          </cell>
        </row>
        <row r="65">
          <cell r="AI65">
            <v>0.002474312898427563</v>
          </cell>
          <cell r="BC65">
            <v>0.0005931789606627867</v>
          </cell>
        </row>
        <row r="66">
          <cell r="AI66">
            <v>0.002203628901940678</v>
          </cell>
          <cell r="BC66">
            <v>0.0005280717699378695</v>
          </cell>
        </row>
        <row r="67">
          <cell r="AI67">
            <v>0.0019393055223168156</v>
          </cell>
          <cell r="BC67">
            <v>0.0004646072628688652</v>
          </cell>
        </row>
        <row r="68">
          <cell r="AI68">
            <v>0.0016845872351175625</v>
          </cell>
          <cell r="BC68">
            <v>0.0004034922379758572</v>
          </cell>
        </row>
        <row r="69">
          <cell r="AI69">
            <v>0.0014538298130487906</v>
          </cell>
          <cell r="BC69">
            <v>0.000348157084707672</v>
          </cell>
        </row>
        <row r="70">
          <cell r="AI70">
            <v>0.0012521779086991235</v>
          </cell>
          <cell r="BC70">
            <v>0.00029982430754787846</v>
          </cell>
        </row>
        <row r="71">
          <cell r="AI71">
            <v>0.001068668328704232</v>
          </cell>
          <cell r="BC71">
            <v>0.00025586059627961944</v>
          </cell>
        </row>
        <row r="72">
          <cell r="AI72">
            <v>0.0008622310429621286</v>
          </cell>
          <cell r="BC72">
            <v>0.00020325614362392487</v>
          </cell>
        </row>
        <row r="73">
          <cell r="AI73">
            <v>0.0006103605591540181</v>
          </cell>
          <cell r="BC73">
            <v>0.00014241408120056095</v>
          </cell>
        </row>
        <row r="74">
          <cell r="AI74">
            <v>0.0003653102804886919</v>
          </cell>
          <cell r="BC74">
            <v>8.521205023802995E-05</v>
          </cell>
        </row>
        <row r="75">
          <cell r="AI75">
            <v>0.0001670421091714568</v>
          </cell>
          <cell r="BC75">
            <v>5.3453474934866166E-05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28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</v>
          </cell>
          <cell r="BC51">
            <v>0</v>
          </cell>
        </row>
        <row r="52">
          <cell r="AI52">
            <v>0</v>
          </cell>
          <cell r="BC52">
            <v>0</v>
          </cell>
        </row>
        <row r="53">
          <cell r="AI53">
            <v>0</v>
          </cell>
          <cell r="BC53">
            <v>0</v>
          </cell>
        </row>
        <row r="54">
          <cell r="AI54">
            <v>0</v>
          </cell>
          <cell r="BC54">
            <v>0</v>
          </cell>
        </row>
        <row r="55">
          <cell r="AI55">
            <v>0</v>
          </cell>
          <cell r="BC55">
            <v>0</v>
          </cell>
        </row>
        <row r="56">
          <cell r="AI56">
            <v>0</v>
          </cell>
          <cell r="BC56">
            <v>0</v>
          </cell>
        </row>
        <row r="57">
          <cell r="AI57">
            <v>0</v>
          </cell>
          <cell r="BC57">
            <v>0</v>
          </cell>
        </row>
        <row r="58">
          <cell r="AI58">
            <v>0</v>
          </cell>
          <cell r="BC58">
            <v>0</v>
          </cell>
        </row>
        <row r="59">
          <cell r="AI59">
            <v>0</v>
          </cell>
          <cell r="BC59">
            <v>0</v>
          </cell>
        </row>
        <row r="60">
          <cell r="AI60">
            <v>0</v>
          </cell>
          <cell r="BC60">
            <v>0</v>
          </cell>
        </row>
        <row r="61">
          <cell r="AI61">
            <v>0</v>
          </cell>
          <cell r="BC61">
            <v>0</v>
          </cell>
        </row>
        <row r="62">
          <cell r="AI62">
            <v>0</v>
          </cell>
          <cell r="BC62">
            <v>0</v>
          </cell>
        </row>
        <row r="63">
          <cell r="AI63">
            <v>0</v>
          </cell>
          <cell r="BC63">
            <v>0</v>
          </cell>
        </row>
        <row r="64">
          <cell r="AI64">
            <v>0</v>
          </cell>
          <cell r="BC64">
            <v>0</v>
          </cell>
        </row>
        <row r="65">
          <cell r="AI65">
            <v>0</v>
          </cell>
          <cell r="BC65">
            <v>0</v>
          </cell>
        </row>
        <row r="66">
          <cell r="AI66">
            <v>0</v>
          </cell>
          <cell r="BC66">
            <v>0</v>
          </cell>
        </row>
        <row r="67">
          <cell r="AI67">
            <v>0</v>
          </cell>
          <cell r="BC67">
            <v>0</v>
          </cell>
        </row>
        <row r="68">
          <cell r="AI68">
            <v>0</v>
          </cell>
          <cell r="BC68">
            <v>0</v>
          </cell>
        </row>
        <row r="69">
          <cell r="AI69">
            <v>0</v>
          </cell>
          <cell r="BC69">
            <v>0</v>
          </cell>
        </row>
        <row r="70">
          <cell r="AI70">
            <v>0</v>
          </cell>
          <cell r="BC70">
            <v>0</v>
          </cell>
        </row>
        <row r="71">
          <cell r="AI71">
            <v>0</v>
          </cell>
          <cell r="BC71">
            <v>0</v>
          </cell>
        </row>
        <row r="72">
          <cell r="AI72">
            <v>0</v>
          </cell>
          <cell r="BC72">
            <v>0</v>
          </cell>
        </row>
        <row r="73">
          <cell r="AI73">
            <v>0</v>
          </cell>
          <cell r="BC73">
            <v>0</v>
          </cell>
        </row>
        <row r="74">
          <cell r="AI74">
            <v>0</v>
          </cell>
          <cell r="BC74">
            <v>0</v>
          </cell>
        </row>
        <row r="75">
          <cell r="AI75">
            <v>0</v>
          </cell>
          <cell r="BC75">
            <v>0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29"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30">
        <row r="55">
          <cell r="K55">
            <v>5.090404520404517</v>
          </cell>
          <cell r="M55">
            <v>0.057848711339443235</v>
          </cell>
          <cell r="O55">
            <v>0.9389074393613386</v>
          </cell>
        </row>
        <row r="56">
          <cell r="K56">
            <v>5.195681797303301</v>
          </cell>
          <cell r="M56">
            <v>0.057641370076086544</v>
          </cell>
          <cell r="O56">
            <v>0.9391875741974949</v>
          </cell>
        </row>
        <row r="57">
          <cell r="K57">
            <v>5.012804688</v>
          </cell>
          <cell r="M57">
            <v>0.07586505314911027</v>
          </cell>
          <cell r="O57">
            <v>0.9203912354620128</v>
          </cell>
        </row>
        <row r="58">
          <cell r="K58">
            <v>4.719957030999999</v>
          </cell>
          <cell r="M58">
            <v>0.07987893932821882</v>
          </cell>
          <cell r="O58">
            <v>0.9164239198043689</v>
          </cell>
        </row>
        <row r="59">
          <cell r="K59">
            <v>4.221186522999999</v>
          </cell>
          <cell r="M59">
            <v>0.07782051261849102</v>
          </cell>
          <cell r="O59">
            <v>0.9184885519550284</v>
          </cell>
        </row>
        <row r="60">
          <cell r="K60">
            <v>4.24252124</v>
          </cell>
          <cell r="M60">
            <v>0.0802289167169831</v>
          </cell>
          <cell r="O60">
            <v>0.9160317546510292</v>
          </cell>
        </row>
        <row r="61">
          <cell r="K61">
            <v>4.450770629999999</v>
          </cell>
          <cell r="M61">
            <v>0.08133037586717926</v>
          </cell>
          <cell r="O61">
            <v>0.9149728222307606</v>
          </cell>
        </row>
        <row r="62">
          <cell r="K62">
            <v>4.6567860109999994</v>
          </cell>
          <cell r="M62">
            <v>0.07937505803450878</v>
          </cell>
          <cell r="O62">
            <v>0.9169723062625784</v>
          </cell>
        </row>
        <row r="63">
          <cell r="K63">
            <v>4.790808350000001</v>
          </cell>
          <cell r="M63">
            <v>0.07694997940477565</v>
          </cell>
          <cell r="O63">
            <v>0.919406231984162</v>
          </cell>
        </row>
        <row r="64">
          <cell r="K64">
            <v>4.8691852419999995</v>
          </cell>
          <cell r="M64">
            <v>0.07476367160689769</v>
          </cell>
          <cell r="O64">
            <v>0.921476720186256</v>
          </cell>
        </row>
        <row r="65">
          <cell r="K65">
            <v>4.927717041</v>
          </cell>
          <cell r="M65">
            <v>0.07331460843141545</v>
          </cell>
          <cell r="O65">
            <v>0.9227666226242673</v>
          </cell>
        </row>
        <row r="66">
          <cell r="K66">
            <v>4.982907226999998</v>
          </cell>
          <cell r="M66">
            <v>0.07215612788285705</v>
          </cell>
          <cell r="O66">
            <v>0.9234824200331263</v>
          </cell>
        </row>
        <row r="67">
          <cell r="K67">
            <v>5.040024657999999</v>
          </cell>
          <cell r="M67">
            <v>0.0710406583835254</v>
          </cell>
          <cell r="O67">
            <v>0.9239718212669296</v>
          </cell>
        </row>
        <row r="68">
          <cell r="K68">
            <v>5.111129639000001</v>
          </cell>
          <cell r="M68">
            <v>0.06983190169965127</v>
          </cell>
          <cell r="O68">
            <v>0.9244835015291575</v>
          </cell>
        </row>
        <row r="69">
          <cell r="K69">
            <v>5.190525390000001</v>
          </cell>
          <cell r="M69">
            <v>0.06860661478345571</v>
          </cell>
          <cell r="O69">
            <v>0.9249505674707926</v>
          </cell>
        </row>
        <row r="70">
          <cell r="K70">
            <v>5.261621826000001</v>
          </cell>
          <cell r="M70">
            <v>0.06764206927435304</v>
          </cell>
          <cell r="O70">
            <v>0.9251159053846971</v>
          </cell>
        </row>
        <row r="71">
          <cell r="K71">
            <v>5.306603882</v>
          </cell>
          <cell r="M71">
            <v>0.06698467079502853</v>
          </cell>
          <cell r="O71">
            <v>0.9249393310012342</v>
          </cell>
        </row>
        <row r="72">
          <cell r="K72">
            <v>5.346385987</v>
          </cell>
          <cell r="M72">
            <v>0.06661499139831531</v>
          </cell>
          <cell r="O72">
            <v>0.9244882789831174</v>
          </cell>
        </row>
        <row r="73">
          <cell r="K73">
            <v>5.408364380000002</v>
          </cell>
          <cell r="M73">
            <v>0.0663942126471717</v>
          </cell>
          <cell r="O73">
            <v>0.923917696937994</v>
          </cell>
        </row>
        <row r="74">
          <cell r="K74">
            <v>5.4900896</v>
          </cell>
          <cell r="M74">
            <v>0.06617217203095027</v>
          </cell>
          <cell r="O74">
            <v>0.923325092021256</v>
          </cell>
        </row>
        <row r="75">
          <cell r="K75">
            <v>5.576912841999999</v>
          </cell>
          <cell r="M75">
            <v>0.06596851932710364</v>
          </cell>
          <cell r="O75">
            <v>0.9226653653398122</v>
          </cell>
        </row>
        <row r="76">
          <cell r="K76">
            <v>5.663922364000001</v>
          </cell>
          <cell r="M76">
            <v>0.06583615058521902</v>
          </cell>
          <cell r="O76">
            <v>0.9219845684930549</v>
          </cell>
        </row>
        <row r="77">
          <cell r="K77">
            <v>5.7471525880000005</v>
          </cell>
          <cell r="M77">
            <v>0.06568905564144276</v>
          </cell>
          <cell r="O77">
            <v>0.921182997620575</v>
          </cell>
        </row>
        <row r="78">
          <cell r="K78">
            <v>5.826040038999999</v>
          </cell>
          <cell r="M78">
            <v>0.06564831977364313</v>
          </cell>
          <cell r="O78">
            <v>0.9202554314909729</v>
          </cell>
        </row>
        <row r="79">
          <cell r="K79">
            <v>5.906054078000002</v>
          </cell>
          <cell r="M79">
            <v>0.06564754488893085</v>
          </cell>
          <cell r="O79">
            <v>0.91936692936029</v>
          </cell>
        </row>
        <row r="80">
          <cell r="K80">
            <v>5.9949404300000015</v>
          </cell>
          <cell r="M80">
            <v>0.06568411650699861</v>
          </cell>
          <cell r="O80">
            <v>0.9184716791701792</v>
          </cell>
        </row>
        <row r="81">
          <cell r="K81">
            <v>6.079052978999999</v>
          </cell>
          <cell r="M81">
            <v>0.06570949860543364</v>
          </cell>
          <cell r="O81">
            <v>0.9176462046869651</v>
          </cell>
        </row>
        <row r="82">
          <cell r="K82">
            <v>6.160721556999999</v>
          </cell>
          <cell r="M82">
            <v>0.06581543823829046</v>
          </cell>
          <cell r="O82">
            <v>0.9167245156310708</v>
          </cell>
        </row>
        <row r="83">
          <cell r="K83">
            <v>6.253542481</v>
          </cell>
          <cell r="M83">
            <v>0.06601517615973612</v>
          </cell>
          <cell r="O83">
            <v>0.9158093816573919</v>
          </cell>
        </row>
        <row r="84">
          <cell r="K84">
            <v>6.350354004</v>
          </cell>
          <cell r="M84">
            <v>0.06617831612748726</v>
          </cell>
          <cell r="O84">
            <v>0.9148137132557064</v>
          </cell>
        </row>
        <row r="85">
          <cell r="K85">
            <v>6.458090575999999</v>
          </cell>
          <cell r="M85">
            <v>0.06632838819871692</v>
          </cell>
          <cell r="O85">
            <v>0.9139180671328128</v>
          </cell>
        </row>
        <row r="86">
          <cell r="K86">
            <v>6.6665957402064056</v>
          </cell>
          <cell r="M86">
            <v>0.06381874338250906</v>
          </cell>
          <cell r="O86">
            <v>0.9145497566544761</v>
          </cell>
        </row>
        <row r="87">
          <cell r="K87">
            <v>6.813486882113207</v>
          </cell>
          <cell r="M87">
            <v>0.0630988335030281</v>
          </cell>
          <cell r="O87">
            <v>0.9144117030961856</v>
          </cell>
        </row>
        <row r="88">
          <cell r="K88">
            <v>6.9034027171199766</v>
          </cell>
          <cell r="M88">
            <v>0.06257714550905649</v>
          </cell>
          <cell r="O88">
            <v>0.913980588160583</v>
          </cell>
        </row>
        <row r="89">
          <cell r="K89">
            <v>6.972905815969988</v>
          </cell>
          <cell r="M89">
            <v>0.062162905133064356</v>
          </cell>
          <cell r="O89">
            <v>0.9134003164581557</v>
          </cell>
        </row>
        <row r="90">
          <cell r="K90">
            <v>7.045292289284333</v>
          </cell>
          <cell r="M90">
            <v>0.061734853186155896</v>
          </cell>
          <cell r="O90">
            <v>0.9128725704087393</v>
          </cell>
        </row>
        <row r="91">
          <cell r="K91">
            <v>7.14106762602813</v>
          </cell>
          <cell r="M91">
            <v>0.0612449608258436</v>
          </cell>
          <cell r="O91">
            <v>0.9124592114256098</v>
          </cell>
        </row>
        <row r="92">
          <cell r="K92">
            <v>7.245543344515417</v>
          </cell>
          <cell r="M92">
            <v>0.06072425479713632</v>
          </cell>
          <cell r="O92">
            <v>0.9121580738409809</v>
          </cell>
        </row>
        <row r="93">
          <cell r="K93">
            <v>7.341421094607271</v>
          </cell>
          <cell r="M93">
            <v>0.060276179709552125</v>
          </cell>
          <cell r="O93">
            <v>0.9118305108538046</v>
          </cell>
        </row>
        <row r="94">
          <cell r="K94">
            <v>7.420767282303242</v>
          </cell>
          <cell r="M94">
            <v>0.059884072084298856</v>
          </cell>
          <cell r="O94">
            <v>0.911434464994639</v>
          </cell>
        </row>
        <row r="95">
          <cell r="K95">
            <v>7.487833225293372</v>
          </cell>
          <cell r="M95">
            <v>0.059516793736345025</v>
          </cell>
          <cell r="O95">
            <v>0.9110084779895383</v>
          </cell>
        </row>
        <row r="96">
          <cell r="K96">
            <v>7.547716658879266</v>
          </cell>
          <cell r="M96">
            <v>0.05918893107943679</v>
          </cell>
          <cell r="O96">
            <v>0.9105584377341143</v>
          </cell>
        </row>
        <row r="97">
          <cell r="K97">
            <v>7.61250497188762</v>
          </cell>
          <cell r="M97">
            <v>0.058846694523330585</v>
          </cell>
          <cell r="O97">
            <v>0.9101532241299448</v>
          </cell>
        </row>
        <row r="98">
          <cell r="K98">
            <v>7.6866957020066415</v>
          </cell>
          <cell r="M98">
            <v>0.05847865903696608</v>
          </cell>
          <cell r="O98">
            <v>0.9098077353736453</v>
          </cell>
        </row>
        <row r="99">
          <cell r="K99">
            <v>7.76626778864033</v>
          </cell>
          <cell r="M99">
            <v>0.058088321584544654</v>
          </cell>
          <cell r="O99">
            <v>0.9095094313379052</v>
          </cell>
        </row>
        <row r="100">
          <cell r="K100">
            <v>7.844520269738064</v>
          </cell>
          <cell r="M100">
            <v>0.05768398626802474</v>
          </cell>
          <cell r="O100">
            <v>0.9092361863764453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ggles"/>
      <sheetName val="AEO Inputs"/>
      <sheetName val="Lists"/>
      <sheetName val="Max Penetration"/>
      <sheetName val="Sm Car"/>
      <sheetName val="Lg Car"/>
      <sheetName val="Pickups"/>
      <sheetName val="Sm SUV"/>
      <sheetName val="Lg SUV"/>
      <sheetName val="Fuel"/>
      <sheetName val="Coef"/>
      <sheetName val="EIA Coef"/>
      <sheetName val="SCChoice"/>
      <sheetName val="LCChoice"/>
      <sheetName val="PUChoice"/>
      <sheetName val="SSUChoice"/>
      <sheetName val="LSUChoice"/>
      <sheetName val="Mkt Shares"/>
      <sheetName val="Volumes"/>
      <sheetName val="VehPrice"/>
      <sheetName val="MPG"/>
      <sheetName val="VISIONneeds"/>
      <sheetName val="AEO Mkt Shares"/>
    </sheetNames>
    <sheetDataSet>
      <sheetData sheetId="12">
        <row r="253">
          <cell r="E253">
            <v>0.7144828299676654</v>
          </cell>
          <cell r="J253">
            <v>0.3827807146166765</v>
          </cell>
          <cell r="O253">
            <v>0.4195260423990109</v>
          </cell>
          <cell r="T253">
            <v>0.44035660167779644</v>
          </cell>
          <cell r="Y253">
            <v>0.4606629433538305</v>
          </cell>
          <cell r="AD253">
            <v>0.46886635165297763</v>
          </cell>
          <cell r="AI253">
            <v>0.4719313516582515</v>
          </cell>
          <cell r="AN253">
            <v>0.47295162560350057</v>
          </cell>
          <cell r="AS253">
            <v>0.48793478974878357</v>
          </cell>
        </row>
        <row r="254">
          <cell r="E254">
            <v>0.02844092114937316</v>
          </cell>
          <cell r="J254">
            <v>0.1721637591979517</v>
          </cell>
          <cell r="O254">
            <v>0.11499482616051514</v>
          </cell>
          <cell r="T254">
            <v>0.09198410140600509</v>
          </cell>
          <cell r="Y254">
            <v>0.069090958583107</v>
          </cell>
          <cell r="AD254">
            <v>0.055119526339652496</v>
          </cell>
          <cell r="AI254">
            <v>0.044363343709719116</v>
          </cell>
          <cell r="AN254">
            <v>0.03628802645520861</v>
          </cell>
          <cell r="AS254">
            <v>0.028904882682826254</v>
          </cell>
        </row>
        <row r="255">
          <cell r="E255">
            <v>0.00012858428700012858</v>
          </cell>
          <cell r="J255">
            <v>0</v>
          </cell>
          <cell r="O255">
            <v>0</v>
          </cell>
          <cell r="T255">
            <v>0</v>
          </cell>
          <cell r="Y255">
            <v>0</v>
          </cell>
          <cell r="AD255">
            <v>0</v>
          </cell>
          <cell r="AI255">
            <v>0</v>
          </cell>
          <cell r="AN255">
            <v>0</v>
          </cell>
          <cell r="AS255">
            <v>0</v>
          </cell>
        </row>
        <row r="256">
          <cell r="E256">
            <v>0</v>
          </cell>
          <cell r="J256">
            <v>0</v>
          </cell>
          <cell r="O256">
            <v>0</v>
          </cell>
          <cell r="T256">
            <v>0</v>
          </cell>
          <cell r="Y256">
            <v>0</v>
          </cell>
          <cell r="AD256">
            <v>0</v>
          </cell>
          <cell r="AI256">
            <v>0</v>
          </cell>
          <cell r="AN256">
            <v>0</v>
          </cell>
          <cell r="AS256">
            <v>0</v>
          </cell>
        </row>
        <row r="258">
          <cell r="E258">
            <v>0.010136205258156478</v>
          </cell>
          <cell r="J258">
            <v>0</v>
          </cell>
          <cell r="O258">
            <v>0</v>
          </cell>
          <cell r="T258">
            <v>0</v>
          </cell>
          <cell r="Y258">
            <v>0</v>
          </cell>
          <cell r="AD258">
            <v>0</v>
          </cell>
          <cell r="AI258">
            <v>0</v>
          </cell>
          <cell r="AN258">
            <v>0</v>
          </cell>
          <cell r="AS258">
            <v>0</v>
          </cell>
        </row>
        <row r="259">
          <cell r="E259">
            <v>4.999950000499995E-06</v>
          </cell>
          <cell r="J259">
            <v>0</v>
          </cell>
          <cell r="O259">
            <v>0</v>
          </cell>
          <cell r="T259">
            <v>0</v>
          </cell>
          <cell r="Y259">
            <v>0</v>
          </cell>
          <cell r="AD259">
            <v>0</v>
          </cell>
          <cell r="AI259">
            <v>0</v>
          </cell>
          <cell r="AN259">
            <v>0</v>
          </cell>
          <cell r="AS259">
            <v>0</v>
          </cell>
        </row>
        <row r="260">
          <cell r="E260">
            <v>0.2468064593878043</v>
          </cell>
          <cell r="J260">
            <v>0.44505552618537175</v>
          </cell>
          <cell r="O260">
            <v>0.465479131440474</v>
          </cell>
          <cell r="T260">
            <v>0.4676592969161985</v>
          </cell>
          <cell r="Y260">
            <v>0.4702460980630625</v>
          </cell>
          <cell r="AD260">
            <v>0.47601412200736987</v>
          </cell>
          <cell r="AI260">
            <v>0.4837053046320293</v>
          </cell>
          <cell r="AN260">
            <v>0.49076034794129086</v>
          </cell>
          <cell r="AS260">
            <v>0.4831603275683902</v>
          </cell>
        </row>
        <row r="261">
          <cell r="E261">
            <v>0</v>
          </cell>
          <cell r="J261">
            <v>0</v>
          </cell>
          <cell r="O261">
            <v>0</v>
          </cell>
          <cell r="T261">
            <v>0</v>
          </cell>
          <cell r="Y261">
            <v>0</v>
          </cell>
          <cell r="AD261">
            <v>0</v>
          </cell>
          <cell r="AI261">
            <v>0</v>
          </cell>
          <cell r="AN261">
            <v>0</v>
          </cell>
          <cell r="AS261">
            <v>0</v>
          </cell>
        </row>
      </sheetData>
      <sheetData sheetId="13">
        <row r="253">
          <cell r="E253">
            <v>0.6228805058975107</v>
          </cell>
          <cell r="J253">
            <v>0.3438138736313645</v>
          </cell>
          <cell r="O253">
            <v>0.3726237472551618</v>
          </cell>
          <cell r="T253">
            <v>0.3886722437383059</v>
          </cell>
          <cell r="Y253">
            <v>0.40517881055340954</v>
          </cell>
          <cell r="AD253">
            <v>0.41594073952835975</v>
          </cell>
          <cell r="AI253">
            <v>0.4218389421972819</v>
          </cell>
          <cell r="AN253">
            <v>0.4261037698003979</v>
          </cell>
          <cell r="AS253">
            <v>0.4404362409899164</v>
          </cell>
        </row>
        <row r="254">
          <cell r="E254">
            <v>0.11991466093252781</v>
          </cell>
          <cell r="J254">
            <v>0.22497362468349258</v>
          </cell>
          <cell r="O254">
            <v>0.17995082820615302</v>
          </cell>
          <cell r="T254">
            <v>0.1608111944087883</v>
          </cell>
          <cell r="Y254">
            <v>0.1379588944876844</v>
          </cell>
          <cell r="AD254">
            <v>0.12356374586061906</v>
          </cell>
          <cell r="AI254">
            <v>0.11078530307089282</v>
          </cell>
          <cell r="AN254">
            <v>0.10029327177043637</v>
          </cell>
          <cell r="AS254">
            <v>0.08933414089043176</v>
          </cell>
        </row>
        <row r="255">
          <cell r="E255">
            <v>0.00012858428700012858</v>
          </cell>
          <cell r="J255">
            <v>0</v>
          </cell>
          <cell r="O255">
            <v>0</v>
          </cell>
          <cell r="T255">
            <v>0</v>
          </cell>
          <cell r="Y255">
            <v>0</v>
          </cell>
          <cell r="AD255">
            <v>0</v>
          </cell>
          <cell r="AI255">
            <v>0</v>
          </cell>
          <cell r="AN255">
            <v>0</v>
          </cell>
          <cell r="AS255">
            <v>0</v>
          </cell>
        </row>
        <row r="256">
          <cell r="E256">
            <v>0.00012858428700012858</v>
          </cell>
          <cell r="J256">
            <v>0</v>
          </cell>
          <cell r="O256">
            <v>0</v>
          </cell>
          <cell r="T256">
            <v>0</v>
          </cell>
          <cell r="Y256">
            <v>0</v>
          </cell>
          <cell r="AD256">
            <v>0</v>
          </cell>
          <cell r="AI256">
            <v>0</v>
          </cell>
          <cell r="AN256">
            <v>0</v>
          </cell>
          <cell r="AS256">
            <v>0</v>
          </cell>
        </row>
        <row r="258">
          <cell r="E258">
            <v>0.010136205258156478</v>
          </cell>
          <cell r="J258">
            <v>0</v>
          </cell>
          <cell r="O258">
            <v>0</v>
          </cell>
          <cell r="T258">
            <v>0</v>
          </cell>
          <cell r="Y258">
            <v>0</v>
          </cell>
          <cell r="AD258">
            <v>0</v>
          </cell>
          <cell r="AI258">
            <v>0</v>
          </cell>
          <cell r="AN258">
            <v>0</v>
          </cell>
          <cell r="AS258">
            <v>0</v>
          </cell>
        </row>
        <row r="259">
          <cell r="E259">
            <v>4.999950000499995E-06</v>
          </cell>
          <cell r="J259">
            <v>0</v>
          </cell>
          <cell r="O259">
            <v>0</v>
          </cell>
          <cell r="T259">
            <v>0</v>
          </cell>
          <cell r="Y259">
            <v>0</v>
          </cell>
          <cell r="AD259">
            <v>0</v>
          </cell>
          <cell r="AI259">
            <v>0</v>
          </cell>
          <cell r="AN259">
            <v>0</v>
          </cell>
          <cell r="AS259">
            <v>0</v>
          </cell>
        </row>
        <row r="260">
          <cell r="E260">
            <v>0.2468064593878043</v>
          </cell>
          <cell r="J260">
            <v>0.43121250168514286</v>
          </cell>
          <cell r="O260">
            <v>0.4474254245386852</v>
          </cell>
          <cell r="T260">
            <v>0.4505165618529058</v>
          </cell>
          <cell r="Y260">
            <v>0.45686229495890607</v>
          </cell>
          <cell r="AD260">
            <v>0.4604955146110212</v>
          </cell>
          <cell r="AI260">
            <v>0.4673757547318253</v>
          </cell>
          <cell r="AN260">
            <v>0.4736029584291658</v>
          </cell>
          <cell r="AS260">
            <v>0.4702296181196518</v>
          </cell>
        </row>
        <row r="261">
          <cell r="E261">
            <v>0</v>
          </cell>
          <cell r="J261">
            <v>0</v>
          </cell>
          <cell r="O261">
            <v>0</v>
          </cell>
          <cell r="T261">
            <v>0</v>
          </cell>
          <cell r="Y261">
            <v>0</v>
          </cell>
          <cell r="AD261">
            <v>0</v>
          </cell>
          <cell r="AI261">
            <v>0</v>
          </cell>
          <cell r="AN261">
            <v>0</v>
          </cell>
          <cell r="AS261">
            <v>0</v>
          </cell>
        </row>
      </sheetData>
      <sheetData sheetId="14">
        <row r="253">
          <cell r="E253">
            <v>0.9880406981243312</v>
          </cell>
          <cell r="J253">
            <v>0.7299147776642816</v>
          </cell>
          <cell r="O253">
            <v>0.4439103453228145</v>
          </cell>
          <cell r="T253">
            <v>0.4650435541255654</v>
          </cell>
          <cell r="Y253">
            <v>0.4824362553961008</v>
          </cell>
          <cell r="AD253">
            <v>0.49284601837949293</v>
          </cell>
          <cell r="AI253">
            <v>0.49271996240031557</v>
          </cell>
          <cell r="AN253">
            <v>0.49094180050089853</v>
          </cell>
          <cell r="AS253">
            <v>0.49721969498000806</v>
          </cell>
        </row>
        <row r="254">
          <cell r="E254">
            <v>0.011702133301668641</v>
          </cell>
          <cell r="J254">
            <v>0.2697653247029609</v>
          </cell>
          <cell r="O254">
            <v>0.08046619242905105</v>
          </cell>
          <cell r="T254">
            <v>0.061777874769531546</v>
          </cell>
          <cell r="Y254">
            <v>0.041428815777183714</v>
          </cell>
          <cell r="AD254">
            <v>0.0311301710254715</v>
          </cell>
          <cell r="AI254">
            <v>0.023552334292395977</v>
          </cell>
          <cell r="AN254">
            <v>0.01829079277570262</v>
          </cell>
          <cell r="AS254">
            <v>0.014000554153924349</v>
          </cell>
        </row>
        <row r="255">
          <cell r="E255">
            <v>0.00012858428700012858</v>
          </cell>
          <cell r="J255">
            <v>0</v>
          </cell>
          <cell r="O255">
            <v>0</v>
          </cell>
          <cell r="T255">
            <v>0</v>
          </cell>
          <cell r="Y255">
            <v>0</v>
          </cell>
          <cell r="AD255">
            <v>0</v>
          </cell>
          <cell r="AI255">
            <v>0</v>
          </cell>
          <cell r="AN255">
            <v>0</v>
          </cell>
          <cell r="AS255">
            <v>0</v>
          </cell>
        </row>
        <row r="256">
          <cell r="E256">
            <v>0.00012858428700012858</v>
          </cell>
          <cell r="J256">
            <v>0</v>
          </cell>
          <cell r="O256">
            <v>0</v>
          </cell>
          <cell r="T256">
            <v>0</v>
          </cell>
          <cell r="Y256">
            <v>0</v>
          </cell>
          <cell r="AD256">
            <v>0</v>
          </cell>
          <cell r="AI256">
            <v>0</v>
          </cell>
          <cell r="AN256">
            <v>0</v>
          </cell>
          <cell r="AS256">
            <v>0</v>
          </cell>
        </row>
        <row r="258">
          <cell r="E258">
            <v>0</v>
          </cell>
          <cell r="J258">
            <v>0</v>
          </cell>
          <cell r="O258">
            <v>0</v>
          </cell>
          <cell r="T258">
            <v>0</v>
          </cell>
          <cell r="Y258">
            <v>0</v>
          </cell>
          <cell r="AD258">
            <v>0</v>
          </cell>
          <cell r="AI258">
            <v>0</v>
          </cell>
          <cell r="AN258">
            <v>0</v>
          </cell>
          <cell r="AS258">
            <v>0</v>
          </cell>
        </row>
        <row r="259">
          <cell r="E259">
            <v>0</v>
          </cell>
          <cell r="J259">
            <v>0</v>
          </cell>
          <cell r="O259">
            <v>0</v>
          </cell>
          <cell r="T259">
            <v>0</v>
          </cell>
          <cell r="Y259">
            <v>0</v>
          </cell>
          <cell r="AD259">
            <v>0</v>
          </cell>
          <cell r="AI259">
            <v>0</v>
          </cell>
          <cell r="AN259">
            <v>0</v>
          </cell>
          <cell r="AS259">
            <v>0</v>
          </cell>
        </row>
        <row r="260">
          <cell r="E260">
            <v>0</v>
          </cell>
          <cell r="J260">
            <v>0.0003198976327575176</v>
          </cell>
          <cell r="O260">
            <v>0.4756234622481345</v>
          </cell>
          <cell r="T260">
            <v>0.4731785711049031</v>
          </cell>
          <cell r="Y260">
            <v>0.4761349288267155</v>
          </cell>
          <cell r="AD260">
            <v>0.4760238105950355</v>
          </cell>
          <cell r="AI260">
            <v>0.4837277033072884</v>
          </cell>
          <cell r="AN260">
            <v>0.4907674067233988</v>
          </cell>
          <cell r="AS260">
            <v>0.4887797508660676</v>
          </cell>
        </row>
        <row r="261">
          <cell r="E261">
            <v>0</v>
          </cell>
          <cell r="J261">
            <v>0</v>
          </cell>
          <cell r="O261">
            <v>0</v>
          </cell>
          <cell r="T261">
            <v>0</v>
          </cell>
          <cell r="Y261">
            <v>0</v>
          </cell>
          <cell r="AD261">
            <v>0</v>
          </cell>
          <cell r="AI261">
            <v>0</v>
          </cell>
          <cell r="AN261">
            <v>0</v>
          </cell>
          <cell r="AS261">
            <v>0</v>
          </cell>
        </row>
      </sheetData>
      <sheetData sheetId="15">
        <row r="253">
          <cell r="E253">
            <v>0.9234798272147974</v>
          </cell>
          <cell r="J253">
            <v>0.34931690787636216</v>
          </cell>
          <cell r="O253">
            <v>0.37963496956093157</v>
          </cell>
          <cell r="T253">
            <v>0.3942815398242985</v>
          </cell>
          <cell r="Y253">
            <v>0.4130761519354581</v>
          </cell>
          <cell r="AD253">
            <v>0.42285200424316605</v>
          </cell>
          <cell r="AI253">
            <v>0.4292294838446873</v>
          </cell>
          <cell r="AN253">
            <v>0.436583040441774</v>
          </cell>
          <cell r="AS253">
            <v>0.43864877940320035</v>
          </cell>
        </row>
        <row r="254">
          <cell r="E254">
            <v>0.004098360655737705</v>
          </cell>
          <cell r="J254">
            <v>0.21425929915926392</v>
          </cell>
          <cell r="O254">
            <v>0.15825788230650195</v>
          </cell>
          <cell r="T254">
            <v>0.14339296624875908</v>
          </cell>
          <cell r="Y254">
            <v>0.12557901763885007</v>
          </cell>
          <cell r="AD254">
            <v>0.11531770958659718</v>
          </cell>
          <cell r="AI254">
            <v>0.10728647876895918</v>
          </cell>
          <cell r="AN254">
            <v>0.09816024041965668</v>
          </cell>
          <cell r="AS254">
            <v>0.08996947167533706</v>
          </cell>
        </row>
        <row r="255">
          <cell r="E255">
            <v>0.00012858428700012858</v>
          </cell>
          <cell r="J255">
            <v>0</v>
          </cell>
          <cell r="O255">
            <v>0</v>
          </cell>
          <cell r="T255">
            <v>0</v>
          </cell>
          <cell r="Y255">
            <v>0</v>
          </cell>
          <cell r="AD255">
            <v>0</v>
          </cell>
          <cell r="AI255">
            <v>0</v>
          </cell>
          <cell r="AN255">
            <v>0</v>
          </cell>
          <cell r="AS255">
            <v>0</v>
          </cell>
        </row>
        <row r="256">
          <cell r="E256">
            <v>0.00012858428700012858</v>
          </cell>
          <cell r="J256">
            <v>0</v>
          </cell>
          <cell r="O256">
            <v>0</v>
          </cell>
          <cell r="T256">
            <v>0</v>
          </cell>
          <cell r="Y256">
            <v>0</v>
          </cell>
          <cell r="AD256">
            <v>0</v>
          </cell>
          <cell r="AI256">
            <v>0</v>
          </cell>
          <cell r="AN256">
            <v>0</v>
          </cell>
          <cell r="AS256">
            <v>0</v>
          </cell>
        </row>
        <row r="258">
          <cell r="E258">
            <v>9.99990000099999E-06</v>
          </cell>
          <cell r="J258">
            <v>0</v>
          </cell>
          <cell r="O258">
            <v>0</v>
          </cell>
          <cell r="T258">
            <v>0</v>
          </cell>
          <cell r="Y258">
            <v>0</v>
          </cell>
          <cell r="AD258">
            <v>0</v>
          </cell>
          <cell r="AI258">
            <v>0</v>
          </cell>
          <cell r="AN258">
            <v>0</v>
          </cell>
          <cell r="AS258">
            <v>0</v>
          </cell>
        </row>
        <row r="259">
          <cell r="E259">
            <v>4.999950000499995E-06</v>
          </cell>
          <cell r="J259">
            <v>0</v>
          </cell>
          <cell r="O259">
            <v>0</v>
          </cell>
          <cell r="T259">
            <v>0</v>
          </cell>
          <cell r="Y259">
            <v>0</v>
          </cell>
          <cell r="AD259">
            <v>0</v>
          </cell>
          <cell r="AI259">
            <v>0</v>
          </cell>
          <cell r="AN259">
            <v>0</v>
          </cell>
          <cell r="AS259">
            <v>0</v>
          </cell>
        </row>
        <row r="260">
          <cell r="E260">
            <v>0.07214964370546319</v>
          </cell>
          <cell r="J260">
            <v>0.4364237929643739</v>
          </cell>
          <cell r="O260">
            <v>0.46210714813256654</v>
          </cell>
          <cell r="T260">
            <v>0.46232549392694244</v>
          </cell>
          <cell r="Y260">
            <v>0.4613448304256918</v>
          </cell>
          <cell r="AD260">
            <v>0.46183028617023675</v>
          </cell>
          <cell r="AI260">
            <v>0.4634840373863535</v>
          </cell>
          <cell r="AN260">
            <v>0.4652567191385693</v>
          </cell>
          <cell r="AS260">
            <v>0.4713817489214626</v>
          </cell>
        </row>
        <row r="261">
          <cell r="E261">
            <v>0</v>
          </cell>
          <cell r="J261">
            <v>0</v>
          </cell>
          <cell r="O261">
            <v>0</v>
          </cell>
          <cell r="T261">
            <v>0</v>
          </cell>
          <cell r="Y261">
            <v>0</v>
          </cell>
          <cell r="AD261">
            <v>0</v>
          </cell>
          <cell r="AI261">
            <v>0</v>
          </cell>
          <cell r="AN261">
            <v>0</v>
          </cell>
          <cell r="AS261">
            <v>0</v>
          </cell>
        </row>
      </sheetData>
      <sheetData sheetId="16">
        <row r="253">
          <cell r="E253">
            <v>0.706196426424716</v>
          </cell>
          <cell r="J253">
            <v>0.34891001634731955</v>
          </cell>
          <cell r="O253">
            <v>0.3894170858607038</v>
          </cell>
          <cell r="T253">
            <v>0.40493477022635316</v>
          </cell>
          <cell r="Y253">
            <v>0.42069020225925147</v>
          </cell>
          <cell r="AD253">
            <v>0.4324893317383448</v>
          </cell>
          <cell r="AI253">
            <v>0.4378839238795337</v>
          </cell>
          <cell r="AN253">
            <v>0.4415014710022721</v>
          </cell>
          <cell r="AS253">
            <v>0.45125616749380215</v>
          </cell>
        </row>
        <row r="254">
          <cell r="E254">
            <v>0.03660374035532302</v>
          </cell>
          <cell r="J254">
            <v>0.21793615228250945</v>
          </cell>
          <cell r="O254">
            <v>0.15454362525054738</v>
          </cell>
          <cell r="T254">
            <v>0.1386982428918057</v>
          </cell>
          <cell r="Y254">
            <v>0.11847309711430755</v>
          </cell>
          <cell r="AD254">
            <v>0.10426868324182062</v>
          </cell>
          <cell r="AI254">
            <v>0.09196376802070963</v>
          </cell>
          <cell r="AN254">
            <v>0.08225570728393797</v>
          </cell>
          <cell r="AS254">
            <v>0.07259488981134178</v>
          </cell>
        </row>
        <row r="255">
          <cell r="E255">
            <v>0.00012858428700012858</v>
          </cell>
          <cell r="J255">
            <v>0</v>
          </cell>
          <cell r="O255">
            <v>0</v>
          </cell>
          <cell r="T255">
            <v>0</v>
          </cell>
          <cell r="Y255">
            <v>0</v>
          </cell>
          <cell r="AD255">
            <v>0</v>
          </cell>
          <cell r="AI255">
            <v>0</v>
          </cell>
          <cell r="AN255">
            <v>0</v>
          </cell>
          <cell r="AS255">
            <v>0</v>
          </cell>
        </row>
        <row r="256">
          <cell r="E256">
            <v>0.00012858428700012858</v>
          </cell>
          <cell r="J256">
            <v>0</v>
          </cell>
          <cell r="O256">
            <v>0</v>
          </cell>
          <cell r="T256">
            <v>0</v>
          </cell>
          <cell r="Y256">
            <v>0</v>
          </cell>
          <cell r="AD256">
            <v>0</v>
          </cell>
          <cell r="AI256">
            <v>0</v>
          </cell>
          <cell r="AN256">
            <v>0</v>
          </cell>
          <cell r="AS256">
            <v>0</v>
          </cell>
        </row>
        <row r="258">
          <cell r="E258">
            <v>0.010136205258156478</v>
          </cell>
          <cell r="J258">
            <v>0</v>
          </cell>
          <cell r="O258">
            <v>0</v>
          </cell>
          <cell r="T258">
            <v>0</v>
          </cell>
          <cell r="Y258">
            <v>0</v>
          </cell>
          <cell r="AD258">
            <v>0</v>
          </cell>
          <cell r="AI258">
            <v>0</v>
          </cell>
          <cell r="AN258">
            <v>0</v>
          </cell>
          <cell r="AS258">
            <v>0</v>
          </cell>
        </row>
        <row r="259">
          <cell r="E259">
            <v>0</v>
          </cell>
          <cell r="J259">
            <v>0</v>
          </cell>
          <cell r="O259">
            <v>0</v>
          </cell>
          <cell r="T259">
            <v>0</v>
          </cell>
          <cell r="Y259">
            <v>0</v>
          </cell>
          <cell r="AD259">
            <v>0</v>
          </cell>
          <cell r="AI259">
            <v>0</v>
          </cell>
          <cell r="AN259">
            <v>0</v>
          </cell>
          <cell r="AS259">
            <v>0</v>
          </cell>
        </row>
        <row r="260">
          <cell r="E260">
            <v>0.2468064593878043</v>
          </cell>
          <cell r="J260">
            <v>0.43315383137017094</v>
          </cell>
          <cell r="O260">
            <v>0.45603928888874884</v>
          </cell>
          <cell r="T260">
            <v>0.45636698688184113</v>
          </cell>
          <cell r="Y260">
            <v>0.46083670062644094</v>
          </cell>
          <cell r="AD260">
            <v>0.4632419850198346</v>
          </cell>
          <cell r="AI260">
            <v>0.4701523080997567</v>
          </cell>
          <cell r="AN260">
            <v>0.4762428217137899</v>
          </cell>
          <cell r="AS260">
            <v>0.4761489426948561</v>
          </cell>
        </row>
        <row r="261">
          <cell r="E261">
            <v>0</v>
          </cell>
          <cell r="J261">
            <v>0</v>
          </cell>
          <cell r="O261">
            <v>0</v>
          </cell>
          <cell r="T261">
            <v>0</v>
          </cell>
          <cell r="Y261">
            <v>0</v>
          </cell>
          <cell r="AD261">
            <v>0</v>
          </cell>
          <cell r="AI261">
            <v>0</v>
          </cell>
          <cell r="AN261">
            <v>0</v>
          </cell>
          <cell r="AS261">
            <v>0</v>
          </cell>
        </row>
      </sheetData>
      <sheetData sheetId="17">
        <row r="6">
          <cell r="E6">
            <v>0.7651565022632512</v>
          </cell>
          <cell r="J6">
            <v>0.3979049867052678</v>
          </cell>
          <cell r="O6">
            <v>0.39608086052279823</v>
          </cell>
          <cell r="T6">
            <v>0.41371140567919057</v>
          </cell>
          <cell r="Y6">
            <v>0.43154800427634626</v>
          </cell>
          <cell r="AD6">
            <v>0.4416297047877757</v>
          </cell>
          <cell r="AI6">
            <v>0.44625290607911344</v>
          </cell>
          <cell r="AN6">
            <v>0.4494024136580601</v>
          </cell>
          <cell r="AS6">
            <v>0.46128631530783953</v>
          </cell>
        </row>
        <row r="7">
          <cell r="E7">
            <v>0.04952430269977048</v>
          </cell>
          <cell r="J7">
            <v>0.2130689106855858</v>
          </cell>
          <cell r="O7">
            <v>0.1456010878745363</v>
          </cell>
          <cell r="T7">
            <v>0.1264188562354966</v>
          </cell>
          <cell r="Y7">
            <v>0.10482744924213029</v>
          </cell>
          <cell r="AD7">
            <v>0.0912977411978674</v>
          </cell>
          <cell r="AI7">
            <v>0.08007362384680991</v>
          </cell>
          <cell r="AN7">
            <v>0.0708938571348771</v>
          </cell>
          <cell r="AS7">
            <v>0.06197995671839471</v>
          </cell>
        </row>
        <row r="8">
          <cell r="E8">
            <v>0.00012858427848950365</v>
          </cell>
          <cell r="J8">
            <v>0</v>
          </cell>
          <cell r="O8">
            <v>0</v>
          </cell>
          <cell r="T8">
            <v>0</v>
          </cell>
          <cell r="Y8">
            <v>0</v>
          </cell>
          <cell r="AD8">
            <v>0</v>
          </cell>
          <cell r="AI8">
            <v>0</v>
          </cell>
          <cell r="AN8">
            <v>0</v>
          </cell>
          <cell r="AS8">
            <v>0</v>
          </cell>
        </row>
        <row r="9">
          <cell r="E9">
            <v>0.00010414532532498504</v>
          </cell>
          <cell r="J9">
            <v>0</v>
          </cell>
          <cell r="O9">
            <v>0</v>
          </cell>
          <cell r="T9">
            <v>0</v>
          </cell>
          <cell r="Y9">
            <v>0</v>
          </cell>
          <cell r="AD9">
            <v>0</v>
          </cell>
          <cell r="AI9">
            <v>0</v>
          </cell>
          <cell r="AN9">
            <v>0</v>
          </cell>
          <cell r="AS9">
            <v>0</v>
          </cell>
        </row>
        <row r="11">
          <cell r="E11">
            <v>0.006757916668066986</v>
          </cell>
          <cell r="J11">
            <v>0</v>
          </cell>
          <cell r="O11">
            <v>0</v>
          </cell>
          <cell r="T11">
            <v>0</v>
          </cell>
          <cell r="Y11">
            <v>0</v>
          </cell>
          <cell r="AD11">
            <v>0</v>
          </cell>
          <cell r="AI11">
            <v>0</v>
          </cell>
          <cell r="AN11">
            <v>0</v>
          </cell>
          <cell r="AS11">
            <v>0</v>
          </cell>
        </row>
        <row r="12">
          <cell r="E12">
            <v>3.362601740338151E-06</v>
          </cell>
          <cell r="J12">
            <v>0</v>
          </cell>
          <cell r="O12">
            <v>0</v>
          </cell>
          <cell r="T12">
            <v>0</v>
          </cell>
          <cell r="Y12">
            <v>0</v>
          </cell>
          <cell r="AD12">
            <v>0</v>
          </cell>
          <cell r="AI12">
            <v>0</v>
          </cell>
          <cell r="AN12">
            <v>0</v>
          </cell>
          <cell r="AS12">
            <v>0</v>
          </cell>
        </row>
        <row r="13">
          <cell r="E13">
            <v>0.17832511997622652</v>
          </cell>
          <cell r="J13">
            <v>0.3890260313262456</v>
          </cell>
          <cell r="O13">
            <v>0.4583180995801333</v>
          </cell>
          <cell r="T13">
            <v>0.4598697513773328</v>
          </cell>
          <cell r="Y13">
            <v>0.4636244993929705</v>
          </cell>
          <cell r="AD13">
            <v>0.46707263803908283</v>
          </cell>
          <cell r="AI13">
            <v>0.4736734700740766</v>
          </cell>
          <cell r="AN13">
            <v>0.47970372920706283</v>
          </cell>
          <cell r="AS13">
            <v>0.4767337279737658</v>
          </cell>
        </row>
        <row r="14">
          <cell r="E14">
            <v>0</v>
          </cell>
          <cell r="J14">
            <v>0</v>
          </cell>
          <cell r="O14">
            <v>0</v>
          </cell>
          <cell r="T14">
            <v>0</v>
          </cell>
          <cell r="Y14">
            <v>0</v>
          </cell>
          <cell r="AD14">
            <v>0</v>
          </cell>
          <cell r="AI14">
            <v>0</v>
          </cell>
          <cell r="AN14">
            <v>0</v>
          </cell>
          <cell r="AS14">
            <v>0</v>
          </cell>
        </row>
      </sheetData>
      <sheetData sheetId="19">
        <row r="73">
          <cell r="E73">
            <v>24344.718506539848</v>
          </cell>
          <cell r="J73">
            <v>24246.12772313504</v>
          </cell>
          <cell r="O73">
            <v>23833.519010966716</v>
          </cell>
          <cell r="T73">
            <v>23162.840003304016</v>
          </cell>
          <cell r="Y73">
            <v>22525.91267460216</v>
          </cell>
          <cell r="AD73">
            <v>21870.502290366705</v>
          </cell>
          <cell r="AI73">
            <v>21252.7496931676</v>
          </cell>
          <cell r="AN73">
            <v>20745.51322337513</v>
          </cell>
          <cell r="AS73">
            <v>20255.78366588599</v>
          </cell>
        </row>
        <row r="87">
          <cell r="E87">
            <v>29367.882392147178</v>
          </cell>
          <cell r="J87">
            <v>28751.73440539321</v>
          </cell>
          <cell r="O87">
            <v>28187.84514767222</v>
          </cell>
          <cell r="T87">
            <v>27366.924093237867</v>
          </cell>
          <cell r="Y87">
            <v>26523.133596495132</v>
          </cell>
          <cell r="AD87">
            <v>25793.590983419504</v>
          </cell>
          <cell r="AI87">
            <v>25040.75479960924</v>
          </cell>
          <cell r="AN87">
            <v>24407.191710784027</v>
          </cell>
          <cell r="AS87">
            <v>23804.38759835519</v>
          </cell>
        </row>
        <row r="101">
          <cell r="E101">
            <v>20450.668595178602</v>
          </cell>
          <cell r="J101">
            <v>22627.683479724787</v>
          </cell>
          <cell r="O101">
            <v>23304.858524523213</v>
          </cell>
          <cell r="T101">
            <v>22833.83773412722</v>
          </cell>
          <cell r="Y101">
            <v>22322.936022963848</v>
          </cell>
          <cell r="AD101">
            <v>21944.254899023756</v>
          </cell>
          <cell r="AI101">
            <v>21514.71886491462</v>
          </cell>
          <cell r="AN101">
            <v>21222.233018904928</v>
          </cell>
          <cell r="AS101">
            <v>20933.234392780585</v>
          </cell>
        </row>
        <row r="115">
          <cell r="E115">
            <v>24335.319366732398</v>
          </cell>
          <cell r="J115">
            <v>25901.7819796498</v>
          </cell>
          <cell r="O115">
            <v>25720.601940941073</v>
          </cell>
          <cell r="T115">
            <v>24925.95067582708</v>
          </cell>
          <cell r="Y115">
            <v>24241.50820338647</v>
          </cell>
          <cell r="AD115">
            <v>23545.718561771588</v>
          </cell>
          <cell r="AI115">
            <v>22898.59881342967</v>
          </cell>
          <cell r="AN115">
            <v>22407.43141582179</v>
          </cell>
          <cell r="AS115">
            <v>21880.15431700361</v>
          </cell>
        </row>
        <row r="129">
          <cell r="E129">
            <v>33777.51089527599</v>
          </cell>
          <cell r="J129">
            <v>34297.71369314575</v>
          </cell>
          <cell r="O129">
            <v>33842.10123836197</v>
          </cell>
          <cell r="T129">
            <v>32841.139102839996</v>
          </cell>
          <cell r="Y129">
            <v>31820.594495876096</v>
          </cell>
          <cell r="AD129">
            <v>30995.23445075123</v>
          </cell>
          <cell r="AI129">
            <v>30136.349851166007</v>
          </cell>
          <cell r="AN129">
            <v>29429.139619536436</v>
          </cell>
          <cell r="AS129">
            <v>28727.197943278927</v>
          </cell>
        </row>
        <row r="132">
          <cell r="E132">
            <v>288.9733042350353</v>
          </cell>
          <cell r="J132">
            <v>450.08963135557974</v>
          </cell>
          <cell r="O132">
            <v>462.58621237240243</v>
          </cell>
          <cell r="T132">
            <v>460.33703215495495</v>
          </cell>
          <cell r="Y132">
            <v>474.9105299384128</v>
          </cell>
          <cell r="AD132">
            <v>488.4598784110435</v>
          </cell>
          <cell r="AI132">
            <v>491.5373842480803</v>
          </cell>
          <cell r="AN132">
            <v>491.8818337348961</v>
          </cell>
          <cell r="AS132">
            <v>491.94231837087955</v>
          </cell>
        </row>
      </sheetData>
      <sheetData sheetId="20">
        <row r="32">
          <cell r="E32">
            <v>28.47299879874363</v>
          </cell>
          <cell r="J32">
            <v>38.637181272477946</v>
          </cell>
          <cell r="O32">
            <v>42.81811868841965</v>
          </cell>
          <cell r="T32">
            <v>44.854945832497194</v>
          </cell>
          <cell r="Y32">
            <v>46.80590427918365</v>
          </cell>
          <cell r="AD32">
            <v>48.82430692859824</v>
          </cell>
          <cell r="AI32">
            <v>50.718076626908584</v>
          </cell>
          <cell r="AN32">
            <v>52.892021699776016</v>
          </cell>
          <cell r="AS32">
            <v>55.01435518018098</v>
          </cell>
        </row>
        <row r="48">
          <cell r="E48">
            <v>34.31134002984335</v>
          </cell>
          <cell r="J48">
            <v>43.83485828391278</v>
          </cell>
          <cell r="O48">
            <v>47.11435818722752</v>
          </cell>
          <cell r="T48">
            <v>49.32131786156378</v>
          </cell>
          <cell r="Y48">
            <v>51.50531305372803</v>
          </cell>
          <cell r="AD48">
            <v>53.72291994030927</v>
          </cell>
          <cell r="AI48">
            <v>55.82738214740023</v>
          </cell>
          <cell r="AN48">
            <v>58.219128361774935</v>
          </cell>
          <cell r="AS48">
            <v>60.595316492744246</v>
          </cell>
        </row>
        <row r="64">
          <cell r="E64">
            <v>24.595333810894306</v>
          </cell>
          <cell r="J64">
            <v>33.010288583715266</v>
          </cell>
          <cell r="O64">
            <v>36.45048213333306</v>
          </cell>
          <cell r="T64">
            <v>37.968503436561086</v>
          </cell>
          <cell r="Y64">
            <v>39.52979928517678</v>
          </cell>
          <cell r="AD64">
            <v>41.19386355913549</v>
          </cell>
          <cell r="AI64">
            <v>42.77073031352926</v>
          </cell>
          <cell r="AN64">
            <v>44.60545661417764</v>
          </cell>
          <cell r="AS64">
            <v>46.347574141502534</v>
          </cell>
        </row>
        <row r="81">
          <cell r="E81">
            <v>35.42427114991534</v>
          </cell>
          <cell r="J81">
            <v>45.71389188257595</v>
          </cell>
          <cell r="O81">
            <v>49.22244174325851</v>
          </cell>
          <cell r="T81">
            <v>51.536131781495016</v>
          </cell>
          <cell r="Y81">
            <v>53.9384026750903</v>
          </cell>
          <cell r="AD81">
            <v>56.09411833557614</v>
          </cell>
          <cell r="AI81">
            <v>58.2449335688672</v>
          </cell>
          <cell r="AN81">
            <v>60.69551157551143</v>
          </cell>
          <cell r="AS81">
            <v>63.096440238973685</v>
          </cell>
        </row>
        <row r="97">
          <cell r="E97">
            <v>33.621138723502355</v>
          </cell>
          <cell r="J97">
            <v>42.39244263363763</v>
          </cell>
          <cell r="O97">
            <v>45.50150158148912</v>
          </cell>
          <cell r="T97">
            <v>47.63084543069827</v>
          </cell>
          <cell r="Y97">
            <v>49.67302492026143</v>
          </cell>
          <cell r="AD97">
            <v>51.90247347488177</v>
          </cell>
          <cell r="AI97">
            <v>53.94254702067061</v>
          </cell>
          <cell r="AN97">
            <v>56.25888668628987</v>
          </cell>
          <cell r="AS97">
            <v>58.58368155241715</v>
          </cell>
        </row>
        <row r="113">
          <cell r="E113">
            <v>22.43392064498437</v>
          </cell>
          <cell r="J113">
            <v>29.90087487440523</v>
          </cell>
          <cell r="O113">
            <v>34.41246894236243</v>
          </cell>
          <cell r="T113">
            <v>35.95377765483231</v>
          </cell>
          <cell r="Y113">
            <v>37.449861184144076</v>
          </cell>
          <cell r="AD113">
            <v>39.08287586329103</v>
          </cell>
          <cell r="AI113">
            <v>40.570405270158076</v>
          </cell>
          <cell r="AN113">
            <v>42.2664619242813</v>
          </cell>
          <cell r="AS113">
            <v>43.91888585691654</v>
          </cell>
        </row>
        <row r="129">
          <cell r="E129">
            <v>26.32807339294971</v>
          </cell>
          <cell r="J129">
            <v>36.77270336301093</v>
          </cell>
          <cell r="O129">
            <v>40.018802624756816</v>
          </cell>
          <cell r="T129">
            <v>41.5493890958046</v>
          </cell>
          <cell r="Y129">
            <v>43.32093133284844</v>
          </cell>
          <cell r="AD129">
            <v>44.95563674588199</v>
          </cell>
          <cell r="AI129">
            <v>46.62641419566684</v>
          </cell>
          <cell r="AN129">
            <v>48.66356200304336</v>
          </cell>
          <cell r="AS129">
            <v>50.52730621879211</v>
          </cell>
        </row>
        <row r="145">
          <cell r="E145">
            <v>24.736743024319683</v>
          </cell>
          <cell r="J145">
            <v>32.08000062839593</v>
          </cell>
          <cell r="O145">
            <v>34.78170714906528</v>
          </cell>
          <cell r="T145">
            <v>36.258102304040435</v>
          </cell>
          <cell r="Y145">
            <v>37.69011790037153</v>
          </cell>
          <cell r="AD145">
            <v>39.38091177874026</v>
          </cell>
          <cell r="AI145">
            <v>40.932977364740815</v>
          </cell>
          <cell r="AN145">
            <v>42.69142943149979</v>
          </cell>
          <cell r="AS145">
            <v>44.38518786240661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 Summary"/>
      <sheetName val="Swimlanes"/>
      <sheetName val="AllData"/>
      <sheetName val="Fuel $"/>
      <sheetName val="Diesel"/>
      <sheetName val="Conv"/>
      <sheetName val="CNGV"/>
      <sheetName val="HEV"/>
      <sheetName val="PHEV10"/>
      <sheetName val="PHEV40"/>
      <sheetName val="BEV100"/>
      <sheetName val="FCEV"/>
      <sheetName val="BiofuelVolumes"/>
      <sheetName val="Gen Inputs"/>
      <sheetName val="BEV Inputs"/>
      <sheetName val="FCEV Inputs"/>
      <sheetName val="Baselines"/>
      <sheetName val="Improvement Rates"/>
      <sheetName val="Assumptions"/>
      <sheetName val="Input Values"/>
      <sheetName val="Inflation"/>
      <sheetName val="Toggles"/>
      <sheetName val="MktShares"/>
    </sheetNames>
    <sheetDataSet>
      <sheetData sheetId="3">
        <row r="21">
          <cell r="B21">
            <v>0.3821460394997208</v>
          </cell>
          <cell r="C21">
            <v>0.3821460394997208</v>
          </cell>
          <cell r="D21">
            <v>0.3821460394997208</v>
          </cell>
          <cell r="E21">
            <v>0.3821460394997208</v>
          </cell>
          <cell r="F21">
            <v>0.3821460394997208</v>
          </cell>
          <cell r="G21">
            <v>0.3821460394997208</v>
          </cell>
          <cell r="H21">
            <v>0.3821460394997208</v>
          </cell>
          <cell r="I21">
            <v>0.3821460394997208</v>
          </cell>
          <cell r="J21">
            <v>0.3821460394997208</v>
          </cell>
        </row>
        <row r="29">
          <cell r="B29">
            <v>4.607147196504858</v>
          </cell>
          <cell r="C29">
            <v>4.607147196504858</v>
          </cell>
          <cell r="D29">
            <v>3.413036392442401</v>
          </cell>
          <cell r="E29">
            <v>3.413036392442401</v>
          </cell>
          <cell r="F29">
            <v>1.8986496105240043</v>
          </cell>
          <cell r="G29">
            <v>1.8986496105240038</v>
          </cell>
          <cell r="H29">
            <v>1.8986496105240038</v>
          </cell>
          <cell r="I29">
            <v>1.8986496105240038</v>
          </cell>
          <cell r="J29">
            <v>1.8986496105240034</v>
          </cell>
        </row>
        <row r="49">
          <cell r="C49">
            <v>1.054098298045002</v>
          </cell>
          <cell r="D49">
            <v>0.8590719882082545</v>
          </cell>
          <cell r="E49">
            <v>0.7711491888427879</v>
          </cell>
          <cell r="F49">
            <v>0.6348625121149466</v>
          </cell>
          <cell r="G49">
            <v>0.49485647309489517</v>
          </cell>
          <cell r="H49">
            <v>0.3613871097069655</v>
          </cell>
          <cell r="I49">
            <v>0.24241023571192752</v>
          </cell>
          <cell r="J49">
            <v>0.14729139779141232</v>
          </cell>
        </row>
        <row r="50">
          <cell r="C50">
            <v>1.2459642236895334</v>
          </cell>
          <cell r="D50">
            <v>1.0026362390638255</v>
          </cell>
          <cell r="E50">
            <v>0.8642467558800032</v>
          </cell>
          <cell r="F50">
            <v>0.7116810522658309</v>
          </cell>
          <cell r="G50">
            <v>0.5557426419924829</v>
          </cell>
          <cell r="H50">
            <v>0.4065995490213681</v>
          </cell>
          <cell r="I50">
            <v>0.2732110650745844</v>
          </cell>
          <cell r="J50">
            <v>0.16643827595670907</v>
          </cell>
        </row>
        <row r="51">
          <cell r="B51">
            <v>1.8240923375939055</v>
          </cell>
          <cell r="C51">
            <v>1.523037951287733</v>
          </cell>
          <cell r="D51">
            <v>1.197861488516857</v>
          </cell>
          <cell r="E51">
            <v>1.0408015987111647</v>
          </cell>
          <cell r="F51">
            <v>0.8617458220516148</v>
          </cell>
          <cell r="G51">
            <v>0.6722832361384341</v>
          </cell>
          <cell r="H51">
            <v>0.49272767382047233</v>
          </cell>
          <cell r="I51">
            <v>0.33196438496529407</v>
          </cell>
          <cell r="J51">
            <v>0.20277412196208439</v>
          </cell>
        </row>
        <row r="52">
          <cell r="C52">
            <v>1.2712170639131488</v>
          </cell>
          <cell r="D52">
            <v>1.0535973901924667</v>
          </cell>
          <cell r="E52">
            <v>0.8994382823644937</v>
          </cell>
          <cell r="F52">
            <v>0.7911945193538247</v>
          </cell>
          <cell r="G52">
            <v>0.6851356330848248</v>
          </cell>
          <cell r="H52">
            <v>0.5863504732154639</v>
          </cell>
          <cell r="I52">
            <v>0.49641743159891394</v>
          </cell>
          <cell r="J52">
            <v>0.42140375114183787</v>
          </cell>
        </row>
        <row r="53">
          <cell r="C53">
            <v>1.119846509724835</v>
          </cell>
          <cell r="D53">
            <v>0.9032401631180872</v>
          </cell>
          <cell r="E53">
            <v>0.7720421110957536</v>
          </cell>
          <cell r="F53">
            <v>0.6438382970214928</v>
          </cell>
          <cell r="G53">
            <v>0.5137544558398851</v>
          </cell>
          <cell r="H53">
            <v>0.38981188282217716</v>
          </cell>
          <cell r="I53">
            <v>0.27878102237219693</v>
          </cell>
          <cell r="J53">
            <v>0.1895935626855119</v>
          </cell>
        </row>
        <row r="54">
          <cell r="B54">
            <v>1.8329235881577064</v>
          </cell>
          <cell r="C54">
            <v>1.530310416525898</v>
          </cell>
          <cell r="D54">
            <v>1.20376521871499</v>
          </cell>
          <cell r="E54">
            <v>1.045622613545612</v>
          </cell>
          <cell r="F54">
            <v>0.8663170399691232</v>
          </cell>
          <cell r="G54">
            <v>0.6766417825121641</v>
          </cell>
          <cell r="H54">
            <v>0.4969321247068195</v>
          </cell>
          <cell r="I54">
            <v>0.3360237437241706</v>
          </cell>
          <cell r="J54">
            <v>0.20669504379722076</v>
          </cell>
        </row>
        <row r="55">
          <cell r="B55">
            <v>2.655843001483203</v>
          </cell>
          <cell r="C55">
            <v>2.655843001483203</v>
          </cell>
          <cell r="D55">
            <v>1.7883265334612484</v>
          </cell>
          <cell r="E55">
            <v>1.7883265334612484</v>
          </cell>
          <cell r="F55">
            <v>1.3203052985093673</v>
          </cell>
          <cell r="G55">
            <v>1.3203052985093673</v>
          </cell>
          <cell r="H55">
            <v>1.3203052985093673</v>
          </cell>
          <cell r="I55">
            <v>1.3203052985093673</v>
          </cell>
          <cell r="J55">
            <v>1.3203052985093673</v>
          </cell>
        </row>
      </sheetData>
      <sheetData sheetId="4">
        <row r="320">
          <cell r="C320">
            <v>15.738399999999999</v>
          </cell>
          <cell r="D320">
            <v>15.6744</v>
          </cell>
          <cell r="E320">
            <v>15.8</v>
          </cell>
          <cell r="F320">
            <v>15.6448</v>
          </cell>
          <cell r="G320">
            <v>16.02</v>
          </cell>
          <cell r="H320">
            <v>16.4048</v>
          </cell>
          <cell r="I320">
            <v>16.7992</v>
          </cell>
          <cell r="J320">
            <v>17.2024</v>
          </cell>
        </row>
      </sheetData>
      <sheetData sheetId="5">
        <row r="324">
          <cell r="C324">
            <v>17.051199999999998</v>
          </cell>
          <cell r="D324">
            <v>17.2544</v>
          </cell>
          <cell r="E324">
            <v>17.3</v>
          </cell>
          <cell r="F324">
            <v>17.18</v>
          </cell>
          <cell r="G324">
            <v>17.72</v>
          </cell>
          <cell r="H324">
            <v>18.2776</v>
          </cell>
          <cell r="I324">
            <v>18.8528</v>
          </cell>
          <cell r="J324">
            <v>19.4456</v>
          </cell>
        </row>
      </sheetData>
      <sheetData sheetId="6">
        <row r="709">
          <cell r="C709">
            <v>16.98</v>
          </cell>
          <cell r="D709">
            <v>17.1432</v>
          </cell>
          <cell r="E709">
            <v>17.371199999999998</v>
          </cell>
          <cell r="F709">
            <v>18.3232</v>
          </cell>
          <cell r="G709">
            <v>19.052</v>
          </cell>
          <cell r="H709">
            <v>20.1424</v>
          </cell>
          <cell r="I709">
            <v>21.3056</v>
          </cell>
          <cell r="J709">
            <v>22.562399999999997</v>
          </cell>
        </row>
      </sheetData>
      <sheetData sheetId="8">
        <row r="1411">
          <cell r="J1411" t="str">
            <v>Home Only (H)</v>
          </cell>
        </row>
        <row r="1432">
          <cell r="C1432">
            <v>45.39654300000006</v>
          </cell>
          <cell r="D1432">
            <v>43.93119300000006</v>
          </cell>
          <cell r="E1432">
            <v>43.22782500000005</v>
          </cell>
          <cell r="F1432">
            <v>42.90544800000006</v>
          </cell>
          <cell r="G1432">
            <v>43.13990400000005</v>
          </cell>
          <cell r="H1432">
            <v>44.37079800000006</v>
          </cell>
          <cell r="I1432">
            <v>45.83614800000006</v>
          </cell>
          <cell r="J1432">
            <v>47.59456800000005</v>
          </cell>
        </row>
      </sheetData>
      <sheetData sheetId="9">
        <row r="1594">
          <cell r="C1594">
            <v>52.54745100000006</v>
          </cell>
          <cell r="D1594">
            <v>48.97199700000006</v>
          </cell>
          <cell r="E1594">
            <v>49.58744400000007</v>
          </cell>
          <cell r="F1594">
            <v>50.349426000000065</v>
          </cell>
          <cell r="G1594">
            <v>50.96487300000006</v>
          </cell>
          <cell r="H1594">
            <v>52.693986000000066</v>
          </cell>
          <cell r="I1594">
            <v>54.77478300000007</v>
          </cell>
          <cell r="J1594">
            <v>57.295185000000075</v>
          </cell>
        </row>
      </sheetData>
      <sheetData sheetId="10">
        <row r="1163">
          <cell r="J1163" t="str">
            <v>Home Only (H)</v>
          </cell>
        </row>
        <row r="1176">
          <cell r="C1176">
            <v>52.48883700000007</v>
          </cell>
          <cell r="D1176">
            <v>48.942690000000056</v>
          </cell>
          <cell r="E1176">
            <v>49.528830000000056</v>
          </cell>
          <cell r="F1176">
            <v>50.32011900000007</v>
          </cell>
          <cell r="G1176">
            <v>50.93556600000006</v>
          </cell>
          <cell r="H1176">
            <v>52.66467900000006</v>
          </cell>
          <cell r="I1176">
            <v>54.74547600000007</v>
          </cell>
          <cell r="J1176">
            <v>57.265878000000065</v>
          </cell>
        </row>
      </sheetData>
      <sheetData sheetId="11">
        <row r="751">
          <cell r="C751">
            <v>90.916</v>
          </cell>
          <cell r="D751">
            <v>74.5008</v>
          </cell>
          <cell r="E751">
            <v>74.65520000000001</v>
          </cell>
          <cell r="F751">
            <v>50.4512</v>
          </cell>
          <cell r="G751">
            <v>51.4008</v>
          </cell>
          <cell r="H751">
            <v>53.0128</v>
          </cell>
          <cell r="I751">
            <v>54.7776</v>
          </cell>
          <cell r="J751">
            <v>56.7136</v>
          </cell>
        </row>
      </sheetData>
      <sheetData sheetId="12">
        <row r="4">
          <cell r="E4">
            <v>4.323354</v>
          </cell>
          <cell r="F4">
            <v>0.08453</v>
          </cell>
          <cell r="N4">
            <v>6.188172462545021</v>
          </cell>
          <cell r="O4">
            <v>5.676011562275986</v>
          </cell>
        </row>
        <row r="5">
          <cell r="E5">
            <v>1.26795</v>
          </cell>
          <cell r="F5">
            <v>0.08453</v>
          </cell>
          <cell r="N5">
            <v>16.7231051948998</v>
          </cell>
        </row>
        <row r="6">
          <cell r="E6">
            <v>7.676698699999999</v>
          </cell>
          <cell r="F6">
            <v>0.360074</v>
          </cell>
          <cell r="N6">
            <v>3.6842933245659633</v>
          </cell>
        </row>
        <row r="7">
          <cell r="E7">
            <v>5.7549687</v>
          </cell>
          <cell r="F7">
            <v>0.360074</v>
          </cell>
          <cell r="N7">
            <v>3.3070302675110184</v>
          </cell>
        </row>
        <row r="8">
          <cell r="E8">
            <v>1.26795</v>
          </cell>
          <cell r="F8">
            <v>0.08453</v>
          </cell>
          <cell r="N8">
            <v>16.7231051948998</v>
          </cell>
        </row>
        <row r="9">
          <cell r="E9">
            <v>1.26795</v>
          </cell>
          <cell r="F9">
            <v>0.08453</v>
          </cell>
          <cell r="N9">
            <v>16.7231051948998</v>
          </cell>
        </row>
        <row r="10">
          <cell r="E10">
            <v>1.26795</v>
          </cell>
          <cell r="F10">
            <v>0.08453</v>
          </cell>
          <cell r="N10">
            <v>16.7231051948998</v>
          </cell>
        </row>
        <row r="11">
          <cell r="E11">
            <v>1.26795</v>
          </cell>
          <cell r="F11">
            <v>0.08453</v>
          </cell>
          <cell r="N11">
            <v>16.7231051948998</v>
          </cell>
        </row>
        <row r="12">
          <cell r="E12">
            <v>1.26795</v>
          </cell>
          <cell r="F12">
            <v>0.08453</v>
          </cell>
          <cell r="N12">
            <v>16.7231051948998</v>
          </cell>
        </row>
        <row r="13">
          <cell r="E13">
            <v>1.26795</v>
          </cell>
          <cell r="F13">
            <v>0.08453</v>
          </cell>
          <cell r="N13">
            <v>16.7231051948998</v>
          </cell>
        </row>
        <row r="14">
          <cell r="E14">
            <v>1.26795</v>
          </cell>
          <cell r="F14">
            <v>0.08453</v>
          </cell>
          <cell r="N14">
            <v>16.7231051948998</v>
          </cell>
          <cell r="O14">
            <v>5.676011562275986</v>
          </cell>
        </row>
        <row r="15">
          <cell r="E15">
            <v>1.26795</v>
          </cell>
          <cell r="F15">
            <v>0.08453</v>
          </cell>
          <cell r="N15">
            <v>16.7231051948998</v>
          </cell>
        </row>
        <row r="16">
          <cell r="E16">
            <v>3.1926165999999996</v>
          </cell>
          <cell r="F16">
            <v>0.360074</v>
          </cell>
          <cell r="N16">
            <v>6.188172462545021</v>
          </cell>
          <cell r="O16">
            <v>5.676011562275986</v>
          </cell>
        </row>
        <row r="17">
          <cell r="E17">
            <v>2.0616266999999997</v>
          </cell>
          <cell r="F17">
            <v>0.360074</v>
          </cell>
          <cell r="N17">
            <v>7.333038987621118</v>
          </cell>
        </row>
        <row r="18">
          <cell r="E18">
            <v>7.676698699999999</v>
          </cell>
          <cell r="F18">
            <v>0.360074</v>
          </cell>
          <cell r="N18">
            <v>3.6842933245659633</v>
          </cell>
        </row>
        <row r="19">
          <cell r="E19">
            <v>5.7549687</v>
          </cell>
          <cell r="F19">
            <v>0.360074</v>
          </cell>
          <cell r="N19">
            <v>3.3070302675110184</v>
          </cell>
        </row>
        <row r="20">
          <cell r="E20">
            <v>1.26795</v>
          </cell>
          <cell r="F20">
            <v>0.08453</v>
          </cell>
          <cell r="N20">
            <v>16.7231051948998</v>
          </cell>
        </row>
        <row r="21">
          <cell r="E21">
            <v>1.26795</v>
          </cell>
          <cell r="F21">
            <v>0.08453</v>
          </cell>
          <cell r="N21">
            <v>16.7231051948998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s from original vision"/>
      <sheetName val="User Guide"/>
      <sheetName val="Population-GDP data"/>
      <sheetName val="Model Input"/>
      <sheetName val="Carbon Coefficients"/>
      <sheetName val="Util Mix"/>
      <sheetName val="LDV C &amp; Energy by Vehicle Tech"/>
      <sheetName val="Fuel $ Data"/>
      <sheetName val="Auto-LT data"/>
      <sheetName val="LV VMT Data"/>
      <sheetName val="auto ICE"/>
      <sheetName val="auto Dsl"/>
      <sheetName val="auto CNG"/>
      <sheetName val="auto SI HEV Gas"/>
      <sheetName val="auto SI PHEV"/>
      <sheetName val="auto D PHEV"/>
      <sheetName val="auto EV"/>
      <sheetName val="auto FCV"/>
      <sheetName val="Fltsummary"/>
      <sheetName val="VehFleetValuSummary"/>
      <sheetName val="VMTSummary"/>
      <sheetName val="Lt Veh Energy by Fuel Type"/>
      <sheetName val="LT ICE"/>
      <sheetName val="LT Dsl"/>
      <sheetName val="LT CNG"/>
      <sheetName val="LT SI HEV GAS"/>
      <sheetName val="LT SI PHEV"/>
      <sheetName val="LT D PHEV"/>
      <sheetName val="LT EV"/>
      <sheetName val="LT FCV"/>
      <sheetName val="HVY TRK ENERGY"/>
      <sheetName val="Hvy Trk Data"/>
      <sheetName val="Class 3-6G"/>
      <sheetName val="Class 3-6D"/>
      <sheetName val="Class 3-6 NG"/>
      <sheetName val="Class 3-6 HEV"/>
      <sheetName val="Class 7&amp;8SU"/>
      <sheetName val="Class 7&amp;8SU NG"/>
      <sheetName val="Class 7&amp;8SU HEV"/>
      <sheetName val="Class 7&amp;8C_Dsl"/>
      <sheetName val="Class 7&amp;8C_NG"/>
      <sheetName val="Model Results"/>
      <sheetName val="Light Vehicle MPG (gge)"/>
      <sheetName val="Hydrogen Results"/>
      <sheetName val="Feedstock Energy Results"/>
      <sheetName val="Fuel Energy Results"/>
      <sheetName val="Upstream Energy Use Rates"/>
      <sheetName val="auto ETOH"/>
      <sheetName val="auto SI HEV E85"/>
      <sheetName val="auto D HEV"/>
      <sheetName val="LT ETOH"/>
      <sheetName val="LT D HEV"/>
      <sheetName val="LT SI HEV E85"/>
      <sheetName val="Lt Veh Incremental Cost Summary"/>
    </sheetNames>
    <sheetDataSet>
      <sheetData sheetId="10">
        <row r="45">
          <cell r="AI45">
            <v>9.229944500417416</v>
          </cell>
        </row>
        <row r="46">
          <cell r="AI46">
            <v>9.044155354755091</v>
          </cell>
        </row>
        <row r="47">
          <cell r="AI47">
            <v>7.919267842887054</v>
          </cell>
        </row>
        <row r="48">
          <cell r="AI48">
            <v>7.564726420851454</v>
          </cell>
        </row>
        <row r="49">
          <cell r="AI49">
            <v>7.3695998540544165</v>
          </cell>
        </row>
        <row r="50">
          <cell r="AI50">
            <v>7.428658609407911</v>
          </cell>
        </row>
        <row r="51">
          <cell r="AI51">
            <v>7.472926229381716</v>
          </cell>
        </row>
        <row r="52">
          <cell r="AI52">
            <v>7.414466260836777</v>
          </cell>
        </row>
        <row r="53">
          <cell r="AI53">
            <v>7.369336094664257</v>
          </cell>
        </row>
        <row r="54">
          <cell r="AI54">
            <v>7.357042801077941</v>
          </cell>
        </row>
        <row r="55">
          <cell r="AI55">
            <v>6.882363838168602</v>
          </cell>
        </row>
        <row r="56">
          <cell r="AI56">
            <v>6.4653665970231655</v>
          </cell>
        </row>
        <row r="57">
          <cell r="AI57">
            <v>6.136165790031318</v>
          </cell>
        </row>
        <row r="58">
          <cell r="AI58">
            <v>5.770085885494834</v>
          </cell>
        </row>
        <row r="59">
          <cell r="AI59">
            <v>5.467630568941078</v>
          </cell>
        </row>
        <row r="60">
          <cell r="AI60">
            <v>5.188281142095543</v>
          </cell>
        </row>
        <row r="61">
          <cell r="AI61">
            <v>4.952089040735761</v>
          </cell>
        </row>
        <row r="62">
          <cell r="AI62">
            <v>4.738822146305611</v>
          </cell>
        </row>
        <row r="63">
          <cell r="AI63">
            <v>4.546779345621298</v>
          </cell>
        </row>
        <row r="64">
          <cell r="AI64">
            <v>4.371977960245858</v>
          </cell>
        </row>
        <row r="65">
          <cell r="AI65">
            <v>4.2096431357339394</v>
          </cell>
        </row>
        <row r="66">
          <cell r="AI66">
            <v>4.069855183593213</v>
          </cell>
        </row>
        <row r="67">
          <cell r="AI67">
            <v>3.9605880603809287</v>
          </cell>
        </row>
        <row r="68">
          <cell r="AI68">
            <v>3.868573181061149</v>
          </cell>
        </row>
        <row r="69">
          <cell r="AI69">
            <v>3.812000896661703</v>
          </cell>
        </row>
        <row r="70">
          <cell r="AI70">
            <v>3.808274401032629</v>
          </cell>
        </row>
        <row r="71">
          <cell r="AI71">
            <v>3.8029281153070187</v>
          </cell>
        </row>
        <row r="72">
          <cell r="AI72">
            <v>3.8105861295730032</v>
          </cell>
        </row>
        <row r="73">
          <cell r="AI73">
            <v>3.8471692355616445</v>
          </cell>
        </row>
        <row r="74">
          <cell r="AI74">
            <v>3.865925565709888</v>
          </cell>
        </row>
        <row r="75">
          <cell r="AI75">
            <v>3.8837153892279765</v>
          </cell>
        </row>
        <row r="76">
          <cell r="AI76">
            <v>3.9242684991930483</v>
          </cell>
        </row>
        <row r="77">
          <cell r="AI77">
            <v>3.9592287272766553</v>
          </cell>
        </row>
        <row r="78">
          <cell r="AI78">
            <v>3.9879320282408077</v>
          </cell>
        </row>
        <row r="79">
          <cell r="AI79">
            <v>4.0104106916158795</v>
          </cell>
        </row>
        <row r="80">
          <cell r="AI80">
            <v>4.029450013819703</v>
          </cell>
        </row>
        <row r="81">
          <cell r="AI81">
            <v>4.041846479262465</v>
          </cell>
        </row>
        <row r="82">
          <cell r="AI82">
            <v>4.050003027439351</v>
          </cell>
        </row>
        <row r="83">
          <cell r="AI83">
            <v>4.054743500846301</v>
          </cell>
        </row>
        <row r="84">
          <cell r="AI84">
            <v>4.058588877467058</v>
          </cell>
        </row>
        <row r="85">
          <cell r="AI85">
            <v>4.058594288615617</v>
          </cell>
        </row>
        <row r="86">
          <cell r="AI86">
            <v>4.057685188314458</v>
          </cell>
        </row>
        <row r="87">
          <cell r="AI87">
            <v>4.0567681867852645</v>
          </cell>
        </row>
        <row r="88">
          <cell r="AI88">
            <v>4.0533127771776885</v>
          </cell>
        </row>
        <row r="89">
          <cell r="AI89">
            <v>4.049672954427163</v>
          </cell>
        </row>
        <row r="90">
          <cell r="AI90">
            <v>4.045406814488003</v>
          </cell>
        </row>
      </sheetData>
      <sheetData sheetId="11">
        <row r="45">
          <cell r="AI45">
            <v>0.018187569244019552</v>
          </cell>
        </row>
        <row r="46">
          <cell r="AI46">
            <v>0.02049733879676057</v>
          </cell>
        </row>
        <row r="47">
          <cell r="AI47">
            <v>0.017592177394142997</v>
          </cell>
        </row>
        <row r="48">
          <cell r="AI48">
            <v>0.016663024095529538</v>
          </cell>
        </row>
        <row r="49">
          <cell r="AI49">
            <v>0.01628927202298208</v>
          </cell>
        </row>
        <row r="50">
          <cell r="AI50">
            <v>0.016523036533348384</v>
          </cell>
        </row>
        <row r="51">
          <cell r="AI51">
            <v>0.016393901975294705</v>
          </cell>
        </row>
        <row r="52">
          <cell r="AI52">
            <v>0.016246866334876174</v>
          </cell>
        </row>
        <row r="53">
          <cell r="AI53">
            <v>0.016533810913335348</v>
          </cell>
        </row>
        <row r="54">
          <cell r="AI54">
            <v>0.01780722955214439</v>
          </cell>
        </row>
        <row r="55">
          <cell r="AI55">
            <v>0.16395692325694436</v>
          </cell>
        </row>
        <row r="56">
          <cell r="AI56">
            <v>0.3031824644849467</v>
          </cell>
        </row>
        <row r="57">
          <cell r="AI57">
            <v>0.4359015165137272</v>
          </cell>
        </row>
        <row r="58">
          <cell r="AI58">
            <v>0.5559318258594604</v>
          </cell>
        </row>
        <row r="59">
          <cell r="AI59">
            <v>0.6702428153140948</v>
          </cell>
        </row>
        <row r="60">
          <cell r="AI60">
            <v>0.7745869694054622</v>
          </cell>
        </row>
        <row r="61">
          <cell r="AI61">
            <v>0.8733624838851775</v>
          </cell>
        </row>
        <row r="62">
          <cell r="AI62">
            <v>0.9633020291989288</v>
          </cell>
        </row>
        <row r="63">
          <cell r="AI63">
            <v>1.0437209647063392</v>
          </cell>
        </row>
        <row r="64">
          <cell r="AI64">
            <v>1.1166505282214814</v>
          </cell>
        </row>
        <row r="65">
          <cell r="AI65">
            <v>1.1815490924156595</v>
          </cell>
        </row>
        <row r="66">
          <cell r="AI66">
            <v>1.232527840857766</v>
          </cell>
        </row>
        <row r="67">
          <cell r="AI67">
            <v>1.2689849553296613</v>
          </cell>
        </row>
        <row r="68">
          <cell r="AI68">
            <v>1.2852598483984132</v>
          </cell>
        </row>
        <row r="69">
          <cell r="AI69">
            <v>1.2905333481496584</v>
          </cell>
        </row>
        <row r="70">
          <cell r="AI70">
            <v>1.2933528294519996</v>
          </cell>
        </row>
        <row r="71">
          <cell r="AI71">
            <v>1.2830582240160966</v>
          </cell>
        </row>
        <row r="72">
          <cell r="AI72">
            <v>1.2681445533038247</v>
          </cell>
        </row>
        <row r="73">
          <cell r="AI73">
            <v>1.2564238732575839</v>
          </cell>
        </row>
        <row r="74">
          <cell r="AI74">
            <v>1.2344656196368367</v>
          </cell>
        </row>
        <row r="75">
          <cell r="AI75">
            <v>1.2095679087181321</v>
          </cell>
        </row>
        <row r="76">
          <cell r="AI76">
            <v>1.180639025736699</v>
          </cell>
        </row>
        <row r="77">
          <cell r="AI77">
            <v>1.1481071574869426</v>
          </cell>
        </row>
        <row r="78">
          <cell r="AI78">
            <v>1.11568843486877</v>
          </cell>
        </row>
        <row r="79">
          <cell r="AI79">
            <v>1.0833066369573856</v>
          </cell>
        </row>
        <row r="80">
          <cell r="AI80">
            <v>1.0515704850368113</v>
          </cell>
        </row>
        <row r="81">
          <cell r="AI81">
            <v>1.0199451482982123</v>
          </cell>
        </row>
        <row r="82">
          <cell r="AI82">
            <v>0.9888506933672784</v>
          </cell>
        </row>
        <row r="83">
          <cell r="AI83">
            <v>0.9583197689222034</v>
          </cell>
        </row>
        <row r="84">
          <cell r="AI84">
            <v>0.928808862940625</v>
          </cell>
        </row>
        <row r="85">
          <cell r="AI85">
            <v>0.8994969322706486</v>
          </cell>
        </row>
        <row r="86">
          <cell r="AI86">
            <v>0.8709898825549426</v>
          </cell>
        </row>
        <row r="87">
          <cell r="AI87">
            <v>0.8433211219407346</v>
          </cell>
        </row>
        <row r="88">
          <cell r="AI88">
            <v>0.8158896189641002</v>
          </cell>
        </row>
        <row r="89">
          <cell r="AI89">
            <v>0.7891304678911859</v>
          </cell>
        </row>
        <row r="90">
          <cell r="AI90">
            <v>0.762910485247236</v>
          </cell>
        </row>
      </sheetData>
      <sheetData sheetId="12">
        <row r="45">
          <cell r="AI45">
            <v>0.01539837789536718</v>
          </cell>
        </row>
        <row r="46">
          <cell r="AI46">
            <v>0.015042968993406604</v>
          </cell>
        </row>
        <row r="47">
          <cell r="AI47">
            <v>0.01356965733648939</v>
          </cell>
        </row>
        <row r="48">
          <cell r="AI48">
            <v>0.01297262885766315</v>
          </cell>
        </row>
        <row r="49">
          <cell r="AI49">
            <v>0.012698127345404991</v>
          </cell>
        </row>
        <row r="50">
          <cell r="AI50">
            <v>0.012737799864137124</v>
          </cell>
        </row>
        <row r="51">
          <cell r="AI51">
            <v>0.012525170297549565</v>
          </cell>
        </row>
        <row r="52">
          <cell r="AI52">
            <v>0.01185920424297368</v>
          </cell>
        </row>
        <row r="53">
          <cell r="AI53">
            <v>0.010917472532522884</v>
          </cell>
        </row>
        <row r="54">
          <cell r="AI54">
            <v>0.010041764415255519</v>
          </cell>
        </row>
        <row r="55">
          <cell r="AI55">
            <v>0.008440761757042226</v>
          </cell>
        </row>
        <row r="56">
          <cell r="AI56">
            <v>0.007191843257433725</v>
          </cell>
        </row>
        <row r="57">
          <cell r="AI57">
            <v>0.006147771228848111</v>
          </cell>
        </row>
        <row r="58">
          <cell r="AI58">
            <v>0.005176489755650393</v>
          </cell>
        </row>
        <row r="59">
          <cell r="AI59">
            <v>0.004348536121930628</v>
          </cell>
        </row>
        <row r="60">
          <cell r="AI60">
            <v>0.003601734341146291</v>
          </cell>
        </row>
        <row r="61">
          <cell r="AI61">
            <v>0.0029181218909100646</v>
          </cell>
        </row>
        <row r="62">
          <cell r="AI62">
            <v>0.0022899055674620644</v>
          </cell>
        </row>
        <row r="63">
          <cell r="AI63">
            <v>0.0017661725567504447</v>
          </cell>
        </row>
        <row r="64">
          <cell r="AI64">
            <v>0.00137187929586414</v>
          </cell>
        </row>
        <row r="65">
          <cell r="AI65">
            <v>0.001072560886603827</v>
          </cell>
        </row>
        <row r="66">
          <cell r="AI66">
            <v>0.0008315277063238624</v>
          </cell>
        </row>
        <row r="67">
          <cell r="AI67">
            <v>0.0006346902352811688</v>
          </cell>
        </row>
        <row r="68">
          <cell r="AI68">
            <v>0.00046200087928640016</v>
          </cell>
        </row>
        <row r="69">
          <cell r="AI69">
            <v>0.0003310628561688857</v>
          </cell>
        </row>
        <row r="70">
          <cell r="AI70">
            <v>0.00024002894572244284</v>
          </cell>
        </row>
        <row r="71">
          <cell r="AI71">
            <v>0.00016984724898472364</v>
          </cell>
        </row>
        <row r="72">
          <cell r="AI72">
            <v>0.00011500638880494508</v>
          </cell>
        </row>
        <row r="73">
          <cell r="AI73">
            <v>7.238401113352947E-05</v>
          </cell>
        </row>
        <row r="74">
          <cell r="AI74">
            <v>3.7777849139918984E-05</v>
          </cell>
        </row>
        <row r="75">
          <cell r="AI75">
            <v>1.0364326996109676E-05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13">
        <row r="45">
          <cell r="AI45">
            <v>0.02043708316663561</v>
          </cell>
        </row>
        <row r="46">
          <cell r="AI46">
            <v>0.030783968820727273</v>
          </cell>
        </row>
        <row r="47">
          <cell r="AI47">
            <v>0.04208864431136569</v>
          </cell>
        </row>
        <row r="48">
          <cell r="AI48">
            <v>0.05357677314596978</v>
          </cell>
        </row>
        <row r="49">
          <cell r="AI49">
            <v>0.06463038532480042</v>
          </cell>
        </row>
        <row r="50">
          <cell r="AI50">
            <v>0.07874418272593688</v>
          </cell>
        </row>
        <row r="51">
          <cell r="AI51">
            <v>0.09799229444212514</v>
          </cell>
        </row>
        <row r="52">
          <cell r="AI52">
            <v>0.11970925888460729</v>
          </cell>
        </row>
        <row r="53">
          <cell r="AI53">
            <v>0.14457159228062963</v>
          </cell>
        </row>
        <row r="54">
          <cell r="AI54">
            <v>0.17239269524774956</v>
          </cell>
        </row>
        <row r="55">
          <cell r="AI55">
            <v>0.4151558977330123</v>
          </cell>
        </row>
        <row r="56">
          <cell r="AI56">
            <v>0.6604584163117324</v>
          </cell>
        </row>
        <row r="57">
          <cell r="AI57">
            <v>0.9105984255964871</v>
          </cell>
        </row>
        <row r="58">
          <cell r="AI58">
            <v>1.1506239073551812</v>
          </cell>
        </row>
        <row r="59">
          <cell r="AI59">
            <v>1.397361062354915</v>
          </cell>
        </row>
        <row r="60">
          <cell r="AI60">
            <v>1.6435118892184546</v>
          </cell>
        </row>
        <row r="61">
          <cell r="AI61">
            <v>1.8851076411075365</v>
          </cell>
        </row>
        <row r="62">
          <cell r="AI62">
            <v>2.1149388708303034</v>
          </cell>
        </row>
        <row r="63">
          <cell r="AI63">
            <v>2.333809128841038</v>
          </cell>
        </row>
        <row r="64">
          <cell r="AI64">
            <v>2.5435202329117645</v>
          </cell>
        </row>
        <row r="65">
          <cell r="AI65">
            <v>2.743109419644176</v>
          </cell>
        </row>
        <row r="66">
          <cell r="AI66">
            <v>2.9241675658308512</v>
          </cell>
        </row>
        <row r="67">
          <cell r="AI67">
            <v>3.083675412374498</v>
          </cell>
        </row>
        <row r="68">
          <cell r="AI68">
            <v>3.2097620312184016</v>
          </cell>
        </row>
        <row r="69">
          <cell r="AI69">
            <v>3.319142531792726</v>
          </cell>
        </row>
        <row r="70">
          <cell r="AI70">
            <v>3.4332601458794336</v>
          </cell>
        </row>
        <row r="71">
          <cell r="AI71">
            <v>3.518290662498975</v>
          </cell>
        </row>
        <row r="72">
          <cell r="AI72">
            <v>3.596820325505155</v>
          </cell>
        </row>
        <row r="73">
          <cell r="AI73">
            <v>3.6882892979518975</v>
          </cell>
        </row>
        <row r="74">
          <cell r="AI74">
            <v>3.752441574006368</v>
          </cell>
        </row>
        <row r="75">
          <cell r="AI75">
            <v>3.8099991930667705</v>
          </cell>
        </row>
        <row r="76">
          <cell r="AI76">
            <v>3.861001131644994</v>
          </cell>
        </row>
        <row r="77">
          <cell r="AI77">
            <v>3.9004917338670624</v>
          </cell>
        </row>
        <row r="78">
          <cell r="AI78">
            <v>3.9360166406698456</v>
          </cell>
        </row>
        <row r="79">
          <cell r="AI79">
            <v>3.9673959079823815</v>
          </cell>
        </row>
        <row r="80">
          <cell r="AI80">
            <v>3.99718794742389</v>
          </cell>
        </row>
        <row r="81">
          <cell r="AI81">
            <v>4.019492528016758</v>
          </cell>
        </row>
        <row r="82">
          <cell r="AI82">
            <v>4.036158199732283</v>
          </cell>
        </row>
        <row r="83">
          <cell r="AI83">
            <v>4.047809966274531</v>
          </cell>
        </row>
        <row r="84">
          <cell r="AI84">
            <v>4.05680948165649</v>
          </cell>
        </row>
        <row r="85">
          <cell r="AI85">
            <v>4.0601074208967685</v>
          </cell>
        </row>
        <row r="86">
          <cell r="AI86">
            <v>4.060809042179592</v>
          </cell>
        </row>
        <row r="87">
          <cell r="AI87">
            <v>4.059569567993707</v>
          </cell>
        </row>
        <row r="88">
          <cell r="AI88">
            <v>4.053889820440733</v>
          </cell>
        </row>
        <row r="89">
          <cell r="AI89">
            <v>4.046199632907706</v>
          </cell>
        </row>
        <row r="90">
          <cell r="AI90">
            <v>4.0361581804430315</v>
          </cell>
        </row>
      </sheetData>
      <sheetData sheetId="14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0.0002025866924436593</v>
          </cell>
          <cell r="BC51">
            <v>5.2668982459060826E-05</v>
          </cell>
        </row>
        <row r="52">
          <cell r="AI52">
            <v>0.0005872402480669899</v>
          </cell>
          <cell r="BC52">
            <v>0.00017143249440669967</v>
          </cell>
        </row>
        <row r="53">
          <cell r="AI53">
            <v>0.0012939492058955647</v>
          </cell>
          <cell r="BC53">
            <v>0.00041158438286028237</v>
          </cell>
        </row>
        <row r="54">
          <cell r="AI54">
            <v>0.0026543357209031005</v>
          </cell>
          <cell r="BC54">
            <v>0.0009178882071681056</v>
          </cell>
        </row>
        <row r="55">
          <cell r="AI55">
            <v>0.0025500941829881647</v>
          </cell>
          <cell r="BC55">
            <v>0.0008820515077331152</v>
          </cell>
        </row>
        <row r="56">
          <cell r="AI56">
            <v>0.002520966479454408</v>
          </cell>
          <cell r="BC56">
            <v>0.0008724151879237477</v>
          </cell>
        </row>
        <row r="57">
          <cell r="AI57">
            <v>0.0024956292593977156</v>
          </cell>
          <cell r="BC57">
            <v>0.0008641261374753816</v>
          </cell>
        </row>
        <row r="58">
          <cell r="AI58">
            <v>0.002430816968567095</v>
          </cell>
          <cell r="BC58">
            <v>0.0008421867058506651</v>
          </cell>
        </row>
        <row r="59">
          <cell r="AI59">
            <v>0.002363235430532997</v>
          </cell>
          <cell r="BC59">
            <v>0.0008192868155280465</v>
          </cell>
        </row>
        <row r="60">
          <cell r="AI60">
            <v>0.0022764669613246817</v>
          </cell>
          <cell r="BC60">
            <v>0.000789714090725489</v>
          </cell>
        </row>
        <row r="61">
          <cell r="AI61">
            <v>0.0021521462230952955</v>
          </cell>
          <cell r="BC61">
            <v>0.0007470716812206636</v>
          </cell>
        </row>
        <row r="62">
          <cell r="AI62">
            <v>0.0020121098573049304</v>
          </cell>
          <cell r="BC62">
            <v>0.000699329098162731</v>
          </cell>
        </row>
        <row r="63">
          <cell r="AI63">
            <v>0.0018546614785673158</v>
          </cell>
          <cell r="BC63">
            <v>0.0006462741532947784</v>
          </cell>
        </row>
        <row r="64">
          <cell r="AI64">
            <v>0.0016682009524522719</v>
          </cell>
          <cell r="BC64">
            <v>0.0005835120481424043</v>
          </cell>
        </row>
        <row r="65">
          <cell r="AI65">
            <v>0.001432043731509098</v>
          </cell>
          <cell r="BC65">
            <v>0.0005025438028815289</v>
          </cell>
        </row>
        <row r="66">
          <cell r="AI66">
            <v>0.00116927288382858</v>
          </cell>
          <cell r="BC66">
            <v>0.0004110428457547327</v>
          </cell>
        </row>
        <row r="67">
          <cell r="AI67">
            <v>0.0009311296010363146</v>
          </cell>
          <cell r="BC67">
            <v>0.0003277831071996962</v>
          </cell>
        </row>
        <row r="68">
          <cell r="AI68">
            <v>0.0007226176656888974</v>
          </cell>
          <cell r="BC68">
            <v>0.0002546601462677668</v>
          </cell>
        </row>
        <row r="69">
          <cell r="AI69">
            <v>0.0005520505663034968</v>
          </cell>
          <cell r="BC69">
            <v>0.00019471569742928678</v>
          </cell>
        </row>
        <row r="70">
          <cell r="AI70">
            <v>0.00041868637858774376</v>
          </cell>
          <cell r="BC70">
            <v>0.00014777206971017636</v>
          </cell>
        </row>
        <row r="71">
          <cell r="AI71">
            <v>0.0003126944545515409</v>
          </cell>
          <cell r="BC71">
            <v>0.0001104167681762472</v>
          </cell>
        </row>
        <row r="72">
          <cell r="AI72">
            <v>0.00022748110243341472</v>
          </cell>
          <cell r="BC72">
            <v>8.095647424051799E-05</v>
          </cell>
        </row>
        <row r="73">
          <cell r="AI73">
            <v>0.00015722174647562183</v>
          </cell>
          <cell r="BC73">
            <v>5.673848491238824E-05</v>
          </cell>
        </row>
        <row r="74">
          <cell r="AI74">
            <v>9.385007983721283E-05</v>
          </cell>
          <cell r="BC74">
            <v>3.47957752470659E-05</v>
          </cell>
        </row>
        <row r="75">
          <cell r="AI75">
            <v>2.3933611229389367E-05</v>
          </cell>
          <cell r="BC75">
            <v>7.364188070581344E-06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15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</v>
          </cell>
          <cell r="BC51">
            <v>0</v>
          </cell>
        </row>
        <row r="52">
          <cell r="AI52">
            <v>0</v>
          </cell>
          <cell r="BC52">
            <v>0</v>
          </cell>
        </row>
        <row r="53">
          <cell r="AI53">
            <v>0</v>
          </cell>
          <cell r="BC53">
            <v>0</v>
          </cell>
        </row>
        <row r="54">
          <cell r="AI54">
            <v>0</v>
          </cell>
          <cell r="BC54">
            <v>0</v>
          </cell>
        </row>
        <row r="55">
          <cell r="AI55">
            <v>0</v>
          </cell>
          <cell r="BC55">
            <v>0</v>
          </cell>
        </row>
        <row r="56">
          <cell r="AI56">
            <v>0</v>
          </cell>
          <cell r="BC56">
            <v>0</v>
          </cell>
        </row>
        <row r="57">
          <cell r="AI57">
            <v>0</v>
          </cell>
          <cell r="BC57">
            <v>0</v>
          </cell>
        </row>
        <row r="58">
          <cell r="AI58">
            <v>0</v>
          </cell>
          <cell r="BC58">
            <v>0</v>
          </cell>
        </row>
        <row r="59">
          <cell r="AI59">
            <v>0</v>
          </cell>
          <cell r="BC59">
            <v>0</v>
          </cell>
        </row>
        <row r="60">
          <cell r="AI60">
            <v>0</v>
          </cell>
          <cell r="BC60">
            <v>0</v>
          </cell>
        </row>
        <row r="61">
          <cell r="AI61">
            <v>0</v>
          </cell>
          <cell r="BC61">
            <v>0</v>
          </cell>
        </row>
        <row r="62">
          <cell r="AI62">
            <v>0</v>
          </cell>
          <cell r="BC62">
            <v>0</v>
          </cell>
        </row>
        <row r="63">
          <cell r="AI63">
            <v>0</v>
          </cell>
          <cell r="BC63">
            <v>0</v>
          </cell>
        </row>
        <row r="64">
          <cell r="AI64">
            <v>0</v>
          </cell>
          <cell r="BC64">
            <v>0</v>
          </cell>
        </row>
        <row r="65">
          <cell r="AI65">
            <v>0</v>
          </cell>
          <cell r="BC65">
            <v>0</v>
          </cell>
        </row>
        <row r="66">
          <cell r="AI66">
            <v>0</v>
          </cell>
          <cell r="BC66">
            <v>0</v>
          </cell>
        </row>
        <row r="67">
          <cell r="AI67">
            <v>0</v>
          </cell>
          <cell r="BC67">
            <v>0</v>
          </cell>
        </row>
        <row r="68">
          <cell r="AI68">
            <v>0</v>
          </cell>
          <cell r="BC68">
            <v>0</v>
          </cell>
        </row>
        <row r="69">
          <cell r="AI69">
            <v>0</v>
          </cell>
          <cell r="BC69">
            <v>0</v>
          </cell>
        </row>
        <row r="70">
          <cell r="AI70">
            <v>0</v>
          </cell>
          <cell r="BC70">
            <v>0</v>
          </cell>
        </row>
        <row r="71">
          <cell r="AI71">
            <v>0</v>
          </cell>
          <cell r="BC71">
            <v>0</v>
          </cell>
        </row>
        <row r="72">
          <cell r="AI72">
            <v>0</v>
          </cell>
          <cell r="BC72">
            <v>0</v>
          </cell>
        </row>
        <row r="73">
          <cell r="AI73">
            <v>0</v>
          </cell>
          <cell r="BC73">
            <v>0</v>
          </cell>
        </row>
        <row r="74">
          <cell r="AI74">
            <v>0</v>
          </cell>
          <cell r="BC74">
            <v>0</v>
          </cell>
        </row>
        <row r="75">
          <cell r="AI75">
            <v>0</v>
          </cell>
          <cell r="BC75">
            <v>0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16">
        <row r="45">
          <cell r="AI45">
            <v>6.508384579727262E-05</v>
          </cell>
        </row>
        <row r="46">
          <cell r="AI46">
            <v>6.230740430070682E-05</v>
          </cell>
        </row>
        <row r="47">
          <cell r="AI47">
            <v>5.443104790486432E-05</v>
          </cell>
        </row>
        <row r="48">
          <cell r="AI48">
            <v>5.159469792845541E-05</v>
          </cell>
        </row>
        <row r="49">
          <cell r="AI49">
            <v>4.9304998427306374E-05</v>
          </cell>
        </row>
        <row r="50">
          <cell r="AI50">
            <v>4.745513212139745E-05</v>
          </cell>
        </row>
        <row r="51">
          <cell r="AI51">
            <v>4.4786064293459765E-05</v>
          </cell>
        </row>
        <row r="52">
          <cell r="AI52">
            <v>4.107818009643576E-05</v>
          </cell>
        </row>
        <row r="53">
          <cell r="AI53">
            <v>3.756938023192215E-05</v>
          </cell>
        </row>
        <row r="54">
          <cell r="AI54">
            <v>3.520291776277263E-05</v>
          </cell>
        </row>
        <row r="55">
          <cell r="AI55">
            <v>2.8551108854067763E-05</v>
          </cell>
        </row>
        <row r="56">
          <cell r="AI56">
            <v>2.545540017870131E-05</v>
          </cell>
        </row>
        <row r="57">
          <cell r="AI57">
            <v>2.294468343097142E-05</v>
          </cell>
        </row>
        <row r="58">
          <cell r="AI58">
            <v>2.0494565555449705E-05</v>
          </cell>
        </row>
        <row r="59">
          <cell r="AI59">
            <v>1.7789499413391184E-05</v>
          </cell>
        </row>
        <row r="60">
          <cell r="AI60">
            <v>1.5155084562463368E-05</v>
          </cell>
        </row>
        <row r="61">
          <cell r="AI61">
            <v>1.2588129217413957E-05</v>
          </cell>
        </row>
        <row r="62">
          <cell r="AI62">
            <v>1.057200603853133E-05</v>
          </cell>
        </row>
        <row r="63">
          <cell r="AI63">
            <v>9.001790307849534E-06</v>
          </cell>
        </row>
        <row r="64">
          <cell r="AI64">
            <v>7.5820395906843E-06</v>
          </cell>
        </row>
        <row r="65">
          <cell r="AI65">
            <v>6.193550264420722E-06</v>
          </cell>
        </row>
        <row r="66">
          <cell r="AI66">
            <v>4.91399000546238E-06</v>
          </cell>
        </row>
        <row r="67">
          <cell r="AI67">
            <v>3.809802940094173E-06</v>
          </cell>
        </row>
        <row r="68">
          <cell r="AI68">
            <v>2.846745069651169E-06</v>
          </cell>
        </row>
        <row r="69">
          <cell r="AI69">
            <v>2.0795925396565027E-06</v>
          </cell>
        </row>
        <row r="70">
          <cell r="AI70">
            <v>1.5214677559320164E-06</v>
          </cell>
        </row>
        <row r="71">
          <cell r="AI71">
            <v>1.0928215719851679E-06</v>
          </cell>
        </row>
        <row r="72">
          <cell r="AI72">
            <v>7.504492896413775E-07</v>
          </cell>
        </row>
        <row r="73">
          <cell r="AI73">
            <v>4.749974945852981E-07</v>
          </cell>
        </row>
        <row r="74">
          <cell r="AI74">
            <v>2.463876091640248E-07</v>
          </cell>
        </row>
        <row r="75">
          <cell r="AI75">
            <v>2.081231032856878E-07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17"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-9.33387087084014E-10</v>
          </cell>
        </row>
        <row r="52">
          <cell r="AI52">
            <v>-5.5980453850361905E-09</v>
          </cell>
        </row>
        <row r="53">
          <cell r="AI53">
            <v>-4.349221152354696E-08</v>
          </cell>
        </row>
        <row r="54">
          <cell r="AI54">
            <v>7.665255987463861E-09</v>
          </cell>
        </row>
        <row r="55">
          <cell r="AI55">
            <v>1.8084634100541936E-08</v>
          </cell>
        </row>
        <row r="56">
          <cell r="AI56">
            <v>1.748153554209354E-08</v>
          </cell>
        </row>
        <row r="57">
          <cell r="AI57">
            <v>1.6629233710948003E-08</v>
          </cell>
        </row>
        <row r="58">
          <cell r="AI58">
            <v>1.5384986666256847E-08</v>
          </cell>
        </row>
        <row r="59">
          <cell r="AI59">
            <v>1.4018803642404448E-08</v>
          </cell>
        </row>
        <row r="60">
          <cell r="AI60">
            <v>1.2248850704817498E-08</v>
          </cell>
        </row>
        <row r="61">
          <cell r="AI61">
            <v>8.594986999883777E-09</v>
          </cell>
        </row>
        <row r="62">
          <cell r="AI62">
            <v>4.477595904050965E-09</v>
          </cell>
        </row>
        <row r="63">
          <cell r="AI63">
            <v>-8.268867456327898E-11</v>
          </cell>
        </row>
        <row r="64">
          <cell r="AI64">
            <v>-5.672040947320007E-09</v>
          </cell>
        </row>
        <row r="65">
          <cell r="AI65">
            <v>-1.3849128537301864E-08</v>
          </cell>
        </row>
        <row r="66">
          <cell r="AI66">
            <v>-2.4063762505064157E-08</v>
          </cell>
        </row>
        <row r="67">
          <cell r="AI67">
            <v>-3.425619726639084E-08</v>
          </cell>
        </row>
        <row r="68">
          <cell r="AI68">
            <v>-4.3808998496857296E-08</v>
          </cell>
        </row>
        <row r="69">
          <cell r="AI69">
            <v>-4.821174625936697E-08</v>
          </cell>
        </row>
        <row r="70">
          <cell r="AI70">
            <v>-4.209311720918203E-08</v>
          </cell>
        </row>
        <row r="71">
          <cell r="AI71">
            <v>-3.6171263893084085E-08</v>
          </cell>
        </row>
        <row r="72">
          <cell r="AI72">
            <v>-3.01254069794696E-08</v>
          </cell>
        </row>
        <row r="73">
          <cell r="AI73">
            <v>-2.4585073988447515E-08</v>
          </cell>
        </row>
        <row r="74">
          <cell r="AI74">
            <v>-1.745388903289973E-08</v>
          </cell>
        </row>
        <row r="75">
          <cell r="AI75">
            <v>-6.14301588973157E-09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18">
        <row r="15">
          <cell r="AE15">
            <v>0.9768726761181136</v>
          </cell>
          <cell r="AF15">
            <v>1.8370944083532943E-05</v>
          </cell>
          <cell r="AG15">
            <v>0.020075040123586903</v>
          </cell>
          <cell r="AH15">
            <v>0.0010471879303980147</v>
          </cell>
          <cell r="AI15">
            <v>0.0019867248838181025</v>
          </cell>
          <cell r="AJ15">
            <v>0</v>
          </cell>
          <cell r="AK15">
            <v>0</v>
          </cell>
          <cell r="AL15">
            <v>0</v>
          </cell>
        </row>
        <row r="16">
          <cell r="AE16">
            <v>0.9749204809232217</v>
          </cell>
          <cell r="AF16">
            <v>1.828567230941207E-05</v>
          </cell>
          <cell r="AG16">
            <v>0.02083907728784378</v>
          </cell>
          <cell r="AH16">
            <v>0.0010636663851043844</v>
          </cell>
          <cell r="AI16">
            <v>0.0031584897315203603</v>
          </cell>
          <cell r="AJ16">
            <v>0</v>
          </cell>
          <cell r="AK16">
            <v>0</v>
          </cell>
          <cell r="AL16">
            <v>0</v>
          </cell>
        </row>
        <row r="17">
          <cell r="AE17">
            <v>0.9732209619678177</v>
          </cell>
          <cell r="AF17">
            <v>1.8310982996042084E-05</v>
          </cell>
          <cell r="AG17">
            <v>0.02077200338847732</v>
          </cell>
          <cell r="AH17">
            <v>0.0011255178763312254</v>
          </cell>
          <cell r="AI17">
            <v>0.004863205784377781</v>
          </cell>
          <cell r="AJ17">
            <v>0</v>
          </cell>
          <cell r="AK17">
            <v>0</v>
          </cell>
          <cell r="AL17">
            <v>0</v>
          </cell>
        </row>
        <row r="18">
          <cell r="AE18">
            <v>0.9715917675587681</v>
          </cell>
          <cell r="AF18">
            <v>1.8244720658223564E-05</v>
          </cell>
          <cell r="AG18">
            <v>0.02082443818276488</v>
          </cell>
          <cell r="AH18">
            <v>0.0011464137220898866</v>
          </cell>
          <cell r="AI18">
            <v>0.006419135815719071</v>
          </cell>
          <cell r="AJ18">
            <v>0</v>
          </cell>
          <cell r="AK18">
            <v>0</v>
          </cell>
          <cell r="AL18">
            <v>0</v>
          </cell>
        </row>
        <row r="19">
          <cell r="AE19">
            <v>0.9698955462020953</v>
          </cell>
          <cell r="AF19">
            <v>1.805464660206987E-05</v>
          </cell>
          <cell r="AG19">
            <v>0.02108726814316955</v>
          </cell>
          <cell r="AH19">
            <v>0.0011690172609437088</v>
          </cell>
          <cell r="AI19">
            <v>0.007830113747189227</v>
          </cell>
          <cell r="AJ19">
            <v>0</v>
          </cell>
          <cell r="AK19">
            <v>0</v>
          </cell>
          <cell r="AL19">
            <v>0</v>
          </cell>
        </row>
        <row r="20">
          <cell r="AE20">
            <v>0.9682405982733364</v>
          </cell>
          <cell r="AF20">
            <v>1.7512046820215613E-05</v>
          </cell>
          <cell r="AG20">
            <v>0.02119041904153633</v>
          </cell>
          <cell r="AH20">
            <v>0.0011809072456504205</v>
          </cell>
          <cell r="AI20">
            <v>0.009370563392656628</v>
          </cell>
          <cell r="AJ20">
            <v>0</v>
          </cell>
          <cell r="AK20">
            <v>0</v>
          </cell>
          <cell r="AL20">
            <v>0</v>
          </cell>
        </row>
        <row r="21">
          <cell r="AE21">
            <v>0.9661807589062671</v>
          </cell>
          <cell r="AF21">
            <v>1.6654666299818874E-05</v>
          </cell>
          <cell r="AG21">
            <v>0.02104597513601362</v>
          </cell>
          <cell r="AH21">
            <v>0.001169316510316123</v>
          </cell>
          <cell r="AI21">
            <v>0.011469926066534299</v>
          </cell>
          <cell r="AJ21">
            <v>0.00011736870908496782</v>
          </cell>
          <cell r="AK21">
            <v>0</v>
          </cell>
          <cell r="AL21">
            <v>5.484092937703375E-12</v>
          </cell>
        </row>
        <row r="22">
          <cell r="AE22">
            <v>0.9636583094264984</v>
          </cell>
          <cell r="AF22">
            <v>1.5647767586501207E-05</v>
          </cell>
          <cell r="AG22">
            <v>0.02080381084292866</v>
          </cell>
          <cell r="AH22">
            <v>0.0011348197555761626</v>
          </cell>
          <cell r="AI22">
            <v>0.014109528404224367</v>
          </cell>
          <cell r="AJ22">
            <v>0.00027788377037714243</v>
          </cell>
          <cell r="AK22">
            <v>0</v>
          </cell>
          <cell r="AL22">
            <v>3.2808669245641E-11</v>
          </cell>
        </row>
        <row r="23">
          <cell r="AE23">
            <v>0.9603694105361874</v>
          </cell>
          <cell r="AF23">
            <v>1.465634827499725E-05</v>
          </cell>
          <cell r="AG23">
            <v>0.020916966352942993</v>
          </cell>
          <cell r="AH23">
            <v>0.0010819360929268525</v>
          </cell>
          <cell r="AI23">
            <v>0.0171195478706653</v>
          </cell>
          <cell r="AJ23">
            <v>0.0004974822558018609</v>
          </cell>
          <cell r="AK23">
            <v>0</v>
          </cell>
          <cell r="AL23">
            <v>5.432004170413944E-10</v>
          </cell>
        </row>
        <row r="24">
          <cell r="AE24">
            <v>0.956492976338458</v>
          </cell>
          <cell r="AF24">
            <v>1.378172680125602E-05</v>
          </cell>
          <cell r="AG24">
            <v>0.021203156645117443</v>
          </cell>
          <cell r="AH24">
            <v>0.0010236551194085883</v>
          </cell>
          <cell r="AI24">
            <v>0.0204586289722722</v>
          </cell>
          <cell r="AJ24">
            <v>0.0008077994340086425</v>
          </cell>
          <cell r="AK24">
            <v>0</v>
          </cell>
          <cell r="AL24">
            <v>1.7639338224064969E-09</v>
          </cell>
        </row>
        <row r="25">
          <cell r="AE25">
            <v>0.9093939576369943</v>
          </cell>
          <cell r="AF25">
            <v>1.2242301045203035E-05</v>
          </cell>
          <cell r="AG25">
            <v>0.0369709400430953</v>
          </cell>
          <cell r="AH25">
            <v>0.0009079727025760905</v>
          </cell>
          <cell r="AI25">
            <v>0.05192503254696302</v>
          </cell>
          <cell r="AJ25">
            <v>0.0007898530444626433</v>
          </cell>
          <cell r="AK25">
            <v>0</v>
          </cell>
          <cell r="AL25">
            <v>1.7248634054211943E-09</v>
          </cell>
        </row>
        <row r="26">
          <cell r="AE26">
            <v>0.8635834971681404</v>
          </cell>
          <cell r="AF26">
            <v>1.0858831284970938E-05</v>
          </cell>
          <cell r="AG26">
            <v>0.05119151844122036</v>
          </cell>
          <cell r="AH26">
            <v>0.0007993851731955386</v>
          </cell>
          <cell r="AI26">
            <v>0.08364291512033861</v>
          </cell>
          <cell r="AJ26">
            <v>0.0007718235805481538</v>
          </cell>
          <cell r="AK26">
            <v>0</v>
          </cell>
          <cell r="AL26">
            <v>1.6852719040474891E-09</v>
          </cell>
        </row>
        <row r="27">
          <cell r="AE27">
            <v>0.8197566293860747</v>
          </cell>
          <cell r="AF27">
            <v>9.638934367561033E-06</v>
          </cell>
          <cell r="AG27">
            <v>0.06376200021391537</v>
          </cell>
          <cell r="AH27">
            <v>0.0007014020547906909</v>
          </cell>
          <cell r="AI27">
            <v>0.1150192898100085</v>
          </cell>
          <cell r="AJ27">
            <v>0.0007510379600144952</v>
          </cell>
          <cell r="AK27">
            <v>0</v>
          </cell>
          <cell r="AL27">
            <v>1.6408288058511843E-09</v>
          </cell>
        </row>
        <row r="28">
          <cell r="AE28">
            <v>0.777498543929909</v>
          </cell>
          <cell r="AF28">
            <v>8.530697140515124E-06</v>
          </cell>
          <cell r="AG28">
            <v>0.07487819482904044</v>
          </cell>
          <cell r="AH28">
            <v>0.0006133116939062923</v>
          </cell>
          <cell r="AI28">
            <v>0.14627437494221357</v>
          </cell>
          <cell r="AJ28">
            <v>0.0007270423174911804</v>
          </cell>
          <cell r="AK28">
            <v>0</v>
          </cell>
          <cell r="AL28">
            <v>1.5902989589720073E-09</v>
          </cell>
        </row>
        <row r="29">
          <cell r="AE29">
            <v>0.7365341887766791</v>
          </cell>
          <cell r="AF29">
            <v>7.265410990138773E-06</v>
          </cell>
          <cell r="AG29">
            <v>0.08465973998212457</v>
          </cell>
          <cell r="AH29">
            <v>0.0005324433052651372</v>
          </cell>
          <cell r="AI29">
            <v>0.17756740062467968</v>
          </cell>
          <cell r="AJ29">
            <v>0.0006989603691365525</v>
          </cell>
          <cell r="AK29">
            <v>0</v>
          </cell>
          <cell r="AL29">
            <v>1.5311248198202189E-09</v>
          </cell>
        </row>
        <row r="30">
          <cell r="AE30">
            <v>0.696903192424542</v>
          </cell>
          <cell r="AF30">
            <v>5.916988434244704E-06</v>
          </cell>
          <cell r="AG30">
            <v>0.0930940246419699</v>
          </cell>
          <cell r="AH30">
            <v>0.0004567278044626476</v>
          </cell>
          <cell r="AI30">
            <v>0.20887338272443823</v>
          </cell>
          <cell r="AJ30">
            <v>0.0006667539543685117</v>
          </cell>
          <cell r="AK30">
            <v>0</v>
          </cell>
          <cell r="AL30">
            <v>1.4617842732363422E-09</v>
          </cell>
        </row>
        <row r="31">
          <cell r="AE31">
            <v>0.6600467344852547</v>
          </cell>
          <cell r="AF31">
            <v>4.784651778339953E-06</v>
          </cell>
          <cell r="AG31">
            <v>0.10046497060861821</v>
          </cell>
          <cell r="AH31">
            <v>0.00038637103410310786</v>
          </cell>
          <cell r="AI31">
            <v>0.23846478670951823</v>
          </cell>
          <cell r="AJ31">
            <v>0.0006323511239486171</v>
          </cell>
          <cell r="AK31">
            <v>0</v>
          </cell>
          <cell r="AL31">
            <v>1.3867789258261025E-09</v>
          </cell>
        </row>
        <row r="32">
          <cell r="AE32">
            <v>0.62595711597521</v>
          </cell>
          <cell r="AF32">
            <v>3.858187799806085E-06</v>
          </cell>
          <cell r="AG32">
            <v>0.10696693695989902</v>
          </cell>
          <cell r="AH32">
            <v>0.0003206351552074187</v>
          </cell>
          <cell r="AI32">
            <v>0.2661558725171072</v>
          </cell>
          <cell r="AJ32">
            <v>0.0005955798967909172</v>
          </cell>
          <cell r="AK32">
            <v>0</v>
          </cell>
          <cell r="AL32">
            <v>1.3079857499559167E-09</v>
          </cell>
        </row>
        <row r="33">
          <cell r="AE33">
            <v>0.5945252299027842</v>
          </cell>
          <cell r="AF33">
            <v>3.090503928906681E-06</v>
          </cell>
          <cell r="AG33">
            <v>0.11259631120759594</v>
          </cell>
          <cell r="AH33">
            <v>0.000264206921529846</v>
          </cell>
          <cell r="AI33">
            <v>0.29205529885015136</v>
          </cell>
          <cell r="AJ33">
            <v>0.0005558613873867416</v>
          </cell>
          <cell r="AK33">
            <v>0</v>
          </cell>
          <cell r="AL33">
            <v>1.2266227870894654E-09</v>
          </cell>
        </row>
        <row r="34">
          <cell r="AE34">
            <v>0.5654183417227684</v>
          </cell>
          <cell r="AF34">
            <v>2.437054856898896E-06</v>
          </cell>
          <cell r="AG34">
            <v>0.11744528532090251</v>
          </cell>
          <cell r="AH34">
            <v>0.00021876004263379905</v>
          </cell>
          <cell r="AI34">
            <v>0.31640374837959256</v>
          </cell>
          <cell r="AJ34">
            <v>0.0005114263477940632</v>
          </cell>
          <cell r="AK34">
            <v>0</v>
          </cell>
          <cell r="AL34">
            <v>1.131451757133676E-09</v>
          </cell>
        </row>
        <row r="35">
          <cell r="AE35">
            <v>0.5385380002199636</v>
          </cell>
          <cell r="AF35">
            <v>2.0411152325203302E-06</v>
          </cell>
          <cell r="AG35">
            <v>0.12152789098817439</v>
          </cell>
          <cell r="AH35">
            <v>0.00017987054038607605</v>
          </cell>
          <cell r="AI35">
            <v>0.33929151648904604</v>
          </cell>
          <cell r="AJ35">
            <v>0.00046067965244206194</v>
          </cell>
          <cell r="AK35">
            <v>0</v>
          </cell>
          <cell r="AL35">
            <v>9.947554129501504E-10</v>
          </cell>
        </row>
        <row r="36">
          <cell r="AE36">
            <v>0.5144458415689638</v>
          </cell>
          <cell r="AF36">
            <v>1.70620635755248E-06</v>
          </cell>
          <cell r="AG36">
            <v>0.12470267476883702</v>
          </cell>
          <cell r="AH36">
            <v>0.00014615264998626675</v>
          </cell>
          <cell r="AI36">
            <v>0.3602969345249795</v>
          </cell>
          <cell r="AJ36">
            <v>0.00040668945124325935</v>
          </cell>
          <cell r="AK36">
            <v>0</v>
          </cell>
          <cell r="AL36">
            <v>8.29632623369607E-10</v>
          </cell>
        </row>
        <row r="37">
          <cell r="AE37">
            <v>0.4938023065386059</v>
          </cell>
          <cell r="AF37">
            <v>1.3520876763629758E-06</v>
          </cell>
          <cell r="AG37">
            <v>0.12678264395883604</v>
          </cell>
          <cell r="AH37">
            <v>0.00011627692620705626</v>
          </cell>
          <cell r="AI37">
            <v>0.37894290893219645</v>
          </cell>
          <cell r="AJ37">
            <v>0.00035451088084014474</v>
          </cell>
          <cell r="AK37">
            <v>0</v>
          </cell>
          <cell r="AL37">
            <v>6.756380942744831E-10</v>
          </cell>
        </row>
        <row r="38">
          <cell r="AE38">
            <v>0.4765435321039981</v>
          </cell>
          <cell r="AF38">
            <v>1.0311010266268142E-06</v>
          </cell>
          <cell r="AG38">
            <v>0.12785407475541744</v>
          </cell>
          <cell r="AH38">
            <v>8.88939516434927E-05</v>
          </cell>
          <cell r="AI38">
            <v>0.3952058656441697</v>
          </cell>
          <cell r="AJ38">
            <v>0.0003066019041787739</v>
          </cell>
          <cell r="AK38">
            <v>0</v>
          </cell>
          <cell r="AL38">
            <v>5.395661198062907E-10</v>
          </cell>
        </row>
        <row r="39">
          <cell r="AE39">
            <v>0.4628315426217274</v>
          </cell>
          <cell r="AF39">
            <v>7.796697153392966E-07</v>
          </cell>
          <cell r="AG39">
            <v>0.12788730438139823</v>
          </cell>
          <cell r="AH39">
            <v>6.625450963828003E-05</v>
          </cell>
          <cell r="AI39">
            <v>0.4089506878171787</v>
          </cell>
          <cell r="AJ39">
            <v>0.000263430576345788</v>
          </cell>
          <cell r="AK39">
            <v>0</v>
          </cell>
          <cell r="AL39">
            <v>4.239962546137776E-10</v>
          </cell>
        </row>
        <row r="40">
          <cell r="AE40">
            <v>0.452784416248335</v>
          </cell>
          <cell r="AF40">
            <v>6.001474131766282E-07</v>
          </cell>
          <cell r="AG40">
            <v>0.12689128404671612</v>
          </cell>
          <cell r="AH40">
            <v>5.1147952386712974E-05</v>
          </cell>
          <cell r="AI40">
            <v>0.42004773341332036</v>
          </cell>
          <cell r="AJ40">
            <v>0.00022481786302753066</v>
          </cell>
          <cell r="AK40">
            <v>0</v>
          </cell>
          <cell r="AL40">
            <v>3.2880089594856843E-10</v>
          </cell>
        </row>
        <row r="41">
          <cell r="AE41">
            <v>0.4452549042556978</v>
          </cell>
          <cell r="AF41">
            <v>4.630835643185646E-07</v>
          </cell>
          <cell r="AG41">
            <v>0.12529974690577386</v>
          </cell>
          <cell r="AH41">
            <v>3.920433655662201E-05</v>
          </cell>
          <cell r="AI41">
            <v>0.42921440258231464</v>
          </cell>
          <cell r="AJ41">
            <v>0.00019127858352541258</v>
          </cell>
          <cell r="AK41">
            <v>0</v>
          </cell>
          <cell r="AL41">
            <v>2.5256726873951714E-10</v>
          </cell>
        </row>
        <row r="42">
          <cell r="AE42">
            <v>0.43887860514584937</v>
          </cell>
          <cell r="AF42">
            <v>3.3930477153718403E-07</v>
          </cell>
          <cell r="AG42">
            <v>0.12345962739144971</v>
          </cell>
          <cell r="AH42">
            <v>2.8701545832083635E-05</v>
          </cell>
          <cell r="AI42">
            <v>0.4374761531983035</v>
          </cell>
          <cell r="AJ42">
            <v>0.00015657322126161807</v>
          </cell>
          <cell r="AK42">
            <v>0</v>
          </cell>
          <cell r="AL42">
            <v>1.9253227565355282E-10</v>
          </cell>
        </row>
        <row r="43">
          <cell r="AE43">
            <v>0.4334476927494297</v>
          </cell>
          <cell r="AF43">
            <v>2.2509214387523383E-07</v>
          </cell>
          <cell r="AG43">
            <v>0.12143727824952064</v>
          </cell>
          <cell r="AH43">
            <v>1.9376060802027406E-05</v>
          </cell>
          <cell r="AI43">
            <v>0.44498223624468586</v>
          </cell>
          <cell r="AJ43">
            <v>0.00011319145810527699</v>
          </cell>
          <cell r="AK43">
            <v>0</v>
          </cell>
          <cell r="AL43">
            <v>1.4531251945339636E-10</v>
          </cell>
        </row>
        <row r="44">
          <cell r="AE44">
            <v>0.42917127339860567</v>
          </cell>
          <cell r="AF44">
            <v>1.259306039049839E-07</v>
          </cell>
          <cell r="AG44">
            <v>0.11918346032616102</v>
          </cell>
          <cell r="AH44">
            <v>1.1238809530937056E-05</v>
          </cell>
          <cell r="AI44">
            <v>0.45156353049685605</v>
          </cell>
          <cell r="AJ44">
            <v>7.03709418760238E-05</v>
          </cell>
          <cell r="AK44">
            <v>0</v>
          </cell>
          <cell r="AL44">
            <v>9.636638986626403E-11</v>
          </cell>
        </row>
        <row r="45">
          <cell r="AE45">
            <v>0.42601544825814086</v>
          </cell>
          <cell r="AF45">
            <v>4.183555106637171E-08</v>
          </cell>
          <cell r="AG45">
            <v>0.11669037969576664</v>
          </cell>
          <cell r="AH45">
            <v>4.021924153121101E-06</v>
          </cell>
          <cell r="AI45">
            <v>0.4572631277622478</v>
          </cell>
          <cell r="AJ45">
            <v>2.6980492580069858E-05</v>
          </cell>
          <cell r="AK45">
            <v>0</v>
          </cell>
          <cell r="AL45">
            <v>3.156054068622389E-11</v>
          </cell>
        </row>
        <row r="46">
          <cell r="AE46">
            <v>0.4254218064161481</v>
          </cell>
          <cell r="AF46">
            <v>0</v>
          </cell>
          <cell r="AG46">
            <v>0.11345837001247322</v>
          </cell>
          <cell r="AH46">
            <v>0</v>
          </cell>
          <cell r="AI46">
            <v>0.4611198235713789</v>
          </cell>
          <cell r="AJ46">
            <v>0</v>
          </cell>
          <cell r="AK46">
            <v>0</v>
          </cell>
          <cell r="AL46">
            <v>0</v>
          </cell>
        </row>
        <row r="47">
          <cell r="AE47">
            <v>0.42752855946163343</v>
          </cell>
          <cell r="AF47">
            <v>0</v>
          </cell>
          <cell r="AG47">
            <v>0.10946756143196537</v>
          </cell>
          <cell r="AH47">
            <v>0</v>
          </cell>
          <cell r="AI47">
            <v>0.46300387910640106</v>
          </cell>
          <cell r="AJ47">
            <v>0</v>
          </cell>
          <cell r="AK47">
            <v>0</v>
          </cell>
          <cell r="AL47">
            <v>0</v>
          </cell>
        </row>
        <row r="48">
          <cell r="AE48">
            <v>0.4296076883968222</v>
          </cell>
          <cell r="AF48">
            <v>0</v>
          </cell>
          <cell r="AG48">
            <v>0.10580956135292069</v>
          </cell>
          <cell r="AH48">
            <v>0</v>
          </cell>
          <cell r="AI48">
            <v>0.464582750250257</v>
          </cell>
          <cell r="AJ48">
            <v>0</v>
          </cell>
          <cell r="AK48">
            <v>0</v>
          </cell>
          <cell r="AL48">
            <v>0</v>
          </cell>
        </row>
        <row r="49">
          <cell r="AE49">
            <v>0.4316483385704293</v>
          </cell>
          <cell r="AF49">
            <v>0</v>
          </cell>
          <cell r="AG49">
            <v>0.10244274320735504</v>
          </cell>
          <cell r="AH49">
            <v>0</v>
          </cell>
          <cell r="AI49">
            <v>0.4659089182222158</v>
          </cell>
          <cell r="AJ49">
            <v>0</v>
          </cell>
          <cell r="AK49">
            <v>0</v>
          </cell>
          <cell r="AL49">
            <v>0</v>
          </cell>
        </row>
        <row r="50">
          <cell r="AE50">
            <v>0.4336445532441005</v>
          </cell>
          <cell r="AF50">
            <v>0</v>
          </cell>
          <cell r="AG50">
            <v>0.09931506780507723</v>
          </cell>
          <cell r="AH50">
            <v>0</v>
          </cell>
          <cell r="AI50">
            <v>0.4670403789508225</v>
          </cell>
          <cell r="AJ50">
            <v>0</v>
          </cell>
          <cell r="AK50">
            <v>0</v>
          </cell>
          <cell r="AL50">
            <v>0</v>
          </cell>
        </row>
        <row r="51">
          <cell r="AE51">
            <v>0.43559844502445455</v>
          </cell>
          <cell r="AF51">
            <v>0</v>
          </cell>
          <cell r="AG51">
            <v>0.09643870217486286</v>
          </cell>
          <cell r="AH51">
            <v>0</v>
          </cell>
          <cell r="AI51">
            <v>0.4679628528006826</v>
          </cell>
          <cell r="AJ51">
            <v>0</v>
          </cell>
          <cell r="AK51">
            <v>0</v>
          </cell>
          <cell r="AL51">
            <v>0</v>
          </cell>
        </row>
        <row r="52">
          <cell r="AE52">
            <v>0.43749394929969315</v>
          </cell>
          <cell r="AF52">
            <v>0</v>
          </cell>
          <cell r="AG52">
            <v>0.09375587693688786</v>
          </cell>
          <cell r="AH52">
            <v>0</v>
          </cell>
          <cell r="AI52">
            <v>0.46875017376341893</v>
          </cell>
          <cell r="AJ52">
            <v>0</v>
          </cell>
          <cell r="AK52">
            <v>0</v>
          </cell>
          <cell r="AL52">
            <v>0</v>
          </cell>
        </row>
        <row r="53">
          <cell r="AE53">
            <v>0.439299535988679</v>
          </cell>
          <cell r="AF53">
            <v>0</v>
          </cell>
          <cell r="AG53">
            <v>0.09119608372876238</v>
          </cell>
          <cell r="AH53">
            <v>0</v>
          </cell>
          <cell r="AI53">
            <v>0.46950438028255864</v>
          </cell>
          <cell r="AJ53">
            <v>0</v>
          </cell>
          <cell r="AK53">
            <v>0</v>
          </cell>
          <cell r="AL53">
            <v>0</v>
          </cell>
        </row>
        <row r="54">
          <cell r="AE54">
            <v>0.44102932918791204</v>
          </cell>
          <cell r="AF54">
            <v>0</v>
          </cell>
          <cell r="AG54">
            <v>0.0887467424504414</v>
          </cell>
          <cell r="AH54">
            <v>0</v>
          </cell>
          <cell r="AI54">
            <v>0.47022392836164656</v>
          </cell>
          <cell r="AJ54">
            <v>0</v>
          </cell>
          <cell r="AK54">
            <v>0</v>
          </cell>
          <cell r="AL54">
            <v>0</v>
          </cell>
        </row>
        <row r="55">
          <cell r="AE55">
            <v>0.44269930435138105</v>
          </cell>
          <cell r="AF55">
            <v>0</v>
          </cell>
          <cell r="AG55">
            <v>0.08639310526314861</v>
          </cell>
          <cell r="AH55">
            <v>0</v>
          </cell>
          <cell r="AI55">
            <v>0.47090759038547025</v>
          </cell>
          <cell r="AJ55">
            <v>0</v>
          </cell>
          <cell r="AK55">
            <v>0</v>
          </cell>
          <cell r="AL55">
            <v>0</v>
          </cell>
        </row>
        <row r="56">
          <cell r="AE56">
            <v>0.4443222289172294</v>
          </cell>
          <cell r="AF56">
            <v>0</v>
          </cell>
          <cell r="AG56">
            <v>0.08412244873071446</v>
          </cell>
          <cell r="AH56">
            <v>0</v>
          </cell>
          <cell r="AI56">
            <v>0.47155532235205605</v>
          </cell>
          <cell r="AJ56">
            <v>0</v>
          </cell>
          <cell r="AK56">
            <v>0</v>
          </cell>
          <cell r="AL56">
            <v>0</v>
          </cell>
        </row>
        <row r="57">
          <cell r="AE57">
            <v>0.44590767413043153</v>
          </cell>
          <cell r="AF57">
            <v>0</v>
          </cell>
          <cell r="AG57">
            <v>0.08192538714965594</v>
          </cell>
          <cell r="AH57">
            <v>0</v>
          </cell>
          <cell r="AI57">
            <v>0.47216693871991267</v>
          </cell>
          <cell r="AJ57">
            <v>0</v>
          </cell>
          <cell r="AK57">
            <v>0</v>
          </cell>
          <cell r="AL57">
            <v>0</v>
          </cell>
        </row>
        <row r="58">
          <cell r="AE58">
            <v>0.44746444938090635</v>
          </cell>
          <cell r="AF58">
            <v>0</v>
          </cell>
          <cell r="AG58">
            <v>0.07979365041504197</v>
          </cell>
          <cell r="AH58">
            <v>0</v>
          </cell>
          <cell r="AI58">
            <v>0.4727419002040519</v>
          </cell>
          <cell r="AJ58">
            <v>0</v>
          </cell>
          <cell r="AK58">
            <v>0</v>
          </cell>
          <cell r="AL58">
            <v>0</v>
          </cell>
        </row>
        <row r="59">
          <cell r="AE59">
            <v>0.4489988263500183</v>
          </cell>
          <cell r="AF59">
            <v>0</v>
          </cell>
          <cell r="AG59">
            <v>0.07771993397833085</v>
          </cell>
          <cell r="AH59">
            <v>0</v>
          </cell>
          <cell r="AI59">
            <v>0.473281239671651</v>
          </cell>
          <cell r="AJ59">
            <v>0</v>
          </cell>
          <cell r="AK59">
            <v>0</v>
          </cell>
          <cell r="AL59">
            <v>0</v>
          </cell>
        </row>
        <row r="60">
          <cell r="AE60">
            <v>0.450515578867261</v>
          </cell>
          <cell r="AF60">
            <v>0</v>
          </cell>
          <cell r="AG60">
            <v>0.0756989054610827</v>
          </cell>
          <cell r="AH60">
            <v>0</v>
          </cell>
          <cell r="AI60">
            <v>0.4737855156716564</v>
          </cell>
          <cell r="AJ60">
            <v>0</v>
          </cell>
          <cell r="AK60">
            <v>0</v>
          </cell>
          <cell r="AL60">
            <v>0</v>
          </cell>
        </row>
      </sheetData>
      <sheetData sheetId="19">
        <row r="6">
          <cell r="T6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T22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 t="e">
            <v>#DIV/0!</v>
          </cell>
        </row>
        <row r="27">
          <cell r="T27" t="e">
            <v>#DIV/0!</v>
          </cell>
        </row>
        <row r="28">
          <cell r="T28" t="e">
            <v>#DIV/0!</v>
          </cell>
        </row>
        <row r="29">
          <cell r="T29" t="e">
            <v>#DIV/0!</v>
          </cell>
        </row>
        <row r="30">
          <cell r="T30" t="e">
            <v>#DIV/0!</v>
          </cell>
        </row>
        <row r="31">
          <cell r="T31">
            <v>394.0210221746009</v>
          </cell>
        </row>
        <row r="32">
          <cell r="T32">
            <v>395.65090840157995</v>
          </cell>
        </row>
        <row r="33">
          <cell r="T33">
            <v>397.18788852939775</v>
          </cell>
        </row>
        <row r="34">
          <cell r="T34">
            <v>398.53378412489036</v>
          </cell>
        </row>
        <row r="35">
          <cell r="T35">
            <v>399.64693511538934</v>
          </cell>
        </row>
        <row r="36">
          <cell r="T36">
            <v>400.7048758162686</v>
          </cell>
        </row>
        <row r="37">
          <cell r="T37">
            <v>401.5312634219456</v>
          </cell>
        </row>
        <row r="38">
          <cell r="T38">
            <v>402.16038481503557</v>
          </cell>
        </row>
        <row r="39">
          <cell r="T39">
            <v>402.59409235688656</v>
          </cell>
        </row>
        <row r="40">
          <cell r="T40">
            <v>402.989560618942</v>
          </cell>
        </row>
        <row r="41">
          <cell r="T41">
            <v>403.21029786899464</v>
          </cell>
        </row>
        <row r="42">
          <cell r="T42">
            <v>403.3936843966056</v>
          </cell>
        </row>
        <row r="43">
          <cell r="T43">
            <v>403.5394687205956</v>
          </cell>
        </row>
        <row r="44">
          <cell r="T44">
            <v>403.6053345761545</v>
          </cell>
        </row>
        <row r="45">
          <cell r="T45">
            <v>403.65183703555215</v>
          </cell>
        </row>
        <row r="46">
          <cell r="T46">
            <v>403.6549275613105</v>
          </cell>
        </row>
      </sheetData>
      <sheetData sheetId="20">
        <row r="15">
          <cell r="T15">
            <v>2752.049775522706</v>
          </cell>
          <cell r="V15">
            <v>2689.0889528105013</v>
          </cell>
          <cell r="W15">
            <v>0.05418869088952698</v>
          </cell>
          <cell r="X15">
            <v>52.871899388742854</v>
          </cell>
          <cell r="Y15">
            <v>3.334567794802518</v>
          </cell>
          <cell r="Z15">
            <v>6.700166837770576</v>
          </cell>
          <cell r="AA15">
            <v>0</v>
          </cell>
          <cell r="AB15">
            <v>0</v>
          </cell>
          <cell r="AC15">
            <v>0</v>
          </cell>
        </row>
        <row r="16">
          <cell r="T16">
            <v>2754.4449019802264</v>
          </cell>
          <cell r="V16">
            <v>2685.634687514594</v>
          </cell>
          <cell r="W16">
            <v>0.052795029314021864</v>
          </cell>
          <cell r="X16">
            <v>54.84943301141875</v>
          </cell>
          <cell r="Y16">
            <v>3.340219244207357</v>
          </cell>
          <cell r="Z16">
            <v>10.567767180692293</v>
          </cell>
          <cell r="AA16">
            <v>0</v>
          </cell>
          <cell r="AB16">
            <v>0</v>
          </cell>
          <cell r="AC16">
            <v>0</v>
          </cell>
        </row>
        <row r="17">
          <cell r="T17">
            <v>2817.78965907386</v>
          </cell>
          <cell r="V17">
            <v>2734.137538630199</v>
          </cell>
          <cell r="W17">
            <v>0.05247349875018693</v>
          </cell>
          <cell r="X17">
            <v>65.06490324832814</v>
          </cell>
          <cell r="Y17">
            <v>3.273659569936823</v>
          </cell>
          <cell r="Z17">
            <v>15.26108412664548</v>
          </cell>
          <cell r="AA17">
            <v>0</v>
          </cell>
          <cell r="AB17">
            <v>0</v>
          </cell>
          <cell r="AC17">
            <v>0</v>
          </cell>
        </row>
        <row r="18">
          <cell r="T18">
            <v>2744.3206484327043</v>
          </cell>
          <cell r="V18">
            <v>2659.1780959327657</v>
          </cell>
          <cell r="W18">
            <v>0.04985503874445764</v>
          </cell>
          <cell r="X18">
            <v>62.2209487312072</v>
          </cell>
          <cell r="Y18">
            <v>3.2168300633830786</v>
          </cell>
          <cell r="Z18">
            <v>19.65491866660399</v>
          </cell>
          <cell r="AA18">
            <v>0</v>
          </cell>
          <cell r="AB18">
            <v>0</v>
          </cell>
          <cell r="AC18">
            <v>0</v>
          </cell>
        </row>
        <row r="19">
          <cell r="T19">
            <v>2716.651738041139</v>
          </cell>
          <cell r="V19">
            <v>2627.8683671797817</v>
          </cell>
          <cell r="W19">
            <v>0.04783964727534093</v>
          </cell>
          <cell r="X19">
            <v>61.919775432108146</v>
          </cell>
          <cell r="Y19">
            <v>3.19703039119966</v>
          </cell>
          <cell r="Z19">
            <v>23.61872539077411</v>
          </cell>
          <cell r="AA19">
            <v>0</v>
          </cell>
          <cell r="AB19">
            <v>0</v>
          </cell>
          <cell r="AC19">
            <v>0</v>
          </cell>
        </row>
        <row r="20">
          <cell r="T20">
            <v>2790.9902966766635</v>
          </cell>
          <cell r="V20">
            <v>2695.0842596126054</v>
          </cell>
          <cell r="W20">
            <v>0.04675318432053151</v>
          </cell>
          <cell r="X20">
            <v>63.72115851369759</v>
          </cell>
          <cell r="Y20">
            <v>3.264182133126176</v>
          </cell>
          <cell r="Z20">
            <v>28.873943232913625</v>
          </cell>
          <cell r="AA20">
            <v>0</v>
          </cell>
          <cell r="AB20">
            <v>0</v>
          </cell>
          <cell r="AC20">
            <v>0</v>
          </cell>
        </row>
        <row r="21">
          <cell r="T21">
            <v>2859.7012818016997</v>
          </cell>
          <cell r="V21">
            <v>2755.793600312591</v>
          </cell>
          <cell r="W21">
            <v>0.04509811331194372</v>
          </cell>
          <cell r="X21">
            <v>64.12773767725643</v>
          </cell>
          <cell r="Y21">
            <v>3.276111545825108</v>
          </cell>
          <cell r="Z21">
            <v>36.01963228020444</v>
          </cell>
          <cell r="AA21">
            <v>0.43910188002280615</v>
          </cell>
          <cell r="AB21">
            <v>0</v>
          </cell>
          <cell r="AC21">
            <v>-7.511643574504309E-09</v>
          </cell>
        </row>
        <row r="22">
          <cell r="T22">
            <v>2876.211472231922</v>
          </cell>
          <cell r="V22">
            <v>2764.446727949103</v>
          </cell>
          <cell r="W22">
            <v>0.042303209665486396</v>
          </cell>
          <cell r="X22">
            <v>63.08876125666751</v>
          </cell>
          <cell r="Y22">
            <v>3.1742693942049476</v>
          </cell>
          <cell r="Z22">
            <v>44.42252906522726</v>
          </cell>
          <cell r="AA22">
            <v>1.03688140181648</v>
          </cell>
          <cell r="AB22">
            <v>0</v>
          </cell>
          <cell r="AC22">
            <v>-4.4763117475336185E-08</v>
          </cell>
        </row>
        <row r="23">
          <cell r="T23">
            <v>2901.168386616518</v>
          </cell>
          <cell r="V23">
            <v>2778.7169845409826</v>
          </cell>
          <cell r="W23">
            <v>0.03963475012078105</v>
          </cell>
          <cell r="X23">
            <v>63.35659734987069</v>
          </cell>
          <cell r="Y23">
            <v>3.0265228045838994</v>
          </cell>
          <cell r="Z23">
            <v>54.182213483079124</v>
          </cell>
          <cell r="AA23">
            <v>1.8464341911443558</v>
          </cell>
          <cell r="AB23">
            <v>0</v>
          </cell>
          <cell r="AC23">
            <v>-5.032631397311662E-07</v>
          </cell>
        </row>
        <row r="24">
          <cell r="T24">
            <v>2920.434859065289</v>
          </cell>
          <cell r="V24">
            <v>2785.1365063146154</v>
          </cell>
          <cell r="W24">
            <v>0.03760676103815165</v>
          </cell>
          <cell r="X24">
            <v>64.50085861443247</v>
          </cell>
          <cell r="Y24">
            <v>2.890224627159775</v>
          </cell>
          <cell r="Z24">
            <v>64.89918598237891</v>
          </cell>
          <cell r="AA24">
            <v>2.9704764774482886</v>
          </cell>
          <cell r="AB24">
            <v>0</v>
          </cell>
          <cell r="AC24">
            <v>2.8821567590924805E-07</v>
          </cell>
        </row>
        <row r="25">
          <cell r="T25">
            <v>2943.57479764864</v>
          </cell>
          <cell r="V25">
            <v>2642.707743386605</v>
          </cell>
          <cell r="W25">
            <v>0.031109176264616376</v>
          </cell>
          <cell r="X25">
            <v>120.63682974714774</v>
          </cell>
          <cell r="Y25">
            <v>2.4873974070883866</v>
          </cell>
          <cell r="Z25">
            <v>174.8805060915594</v>
          </cell>
          <cell r="AA25">
            <v>2.8312111834158262</v>
          </cell>
          <cell r="AB25">
            <v>0</v>
          </cell>
          <cell r="AC25">
            <v>6.56558613340557E-07</v>
          </cell>
        </row>
        <row r="26">
          <cell r="T26">
            <v>2974.689039931671</v>
          </cell>
          <cell r="V26">
            <v>2512.437216600751</v>
          </cell>
          <cell r="W26">
            <v>0.028283044762767662</v>
          </cell>
          <cell r="X26">
            <v>171.0326459038499</v>
          </cell>
          <cell r="Y26">
            <v>2.174619469410753</v>
          </cell>
          <cell r="Z26">
            <v>286.2624347919981</v>
          </cell>
          <cell r="AA26">
            <v>2.7538395091156804</v>
          </cell>
          <cell r="AB26">
            <v>0</v>
          </cell>
          <cell r="AC26">
            <v>6.117825617186151E-07</v>
          </cell>
        </row>
        <row r="27">
          <cell r="T27">
            <v>3013.035485466288</v>
          </cell>
          <cell r="V27">
            <v>2395.141807980251</v>
          </cell>
          <cell r="W27">
            <v>0.025753819806938957</v>
          </cell>
          <cell r="X27">
            <v>215.5913483429967</v>
          </cell>
          <cell r="Y27">
            <v>1.898104216816542</v>
          </cell>
          <cell r="Z27">
            <v>397.7127300126259</v>
          </cell>
          <cell r="AA27">
            <v>2.6657405393477824</v>
          </cell>
          <cell r="AB27">
            <v>0</v>
          </cell>
          <cell r="AC27">
            <v>5.544425588967619E-07</v>
          </cell>
        </row>
        <row r="28">
          <cell r="T28">
            <v>3029.093620699545</v>
          </cell>
          <cell r="V28">
            <v>2266.1518085424614</v>
          </cell>
          <cell r="W28">
            <v>0.02318793559383408</v>
          </cell>
          <cell r="X28">
            <v>253.12375113668762</v>
          </cell>
          <cell r="Y28">
            <v>1.6381163779294519</v>
          </cell>
          <cell r="Z28">
            <v>505.613942012547</v>
          </cell>
          <cell r="AA28">
            <v>2.5428142076913995</v>
          </cell>
          <cell r="AB28">
            <v>0</v>
          </cell>
          <cell r="AC28">
            <v>4.866345117053833E-07</v>
          </cell>
        </row>
        <row r="29">
          <cell r="T29">
            <v>3050.7391283751654</v>
          </cell>
          <cell r="V29">
            <v>2147.494954630093</v>
          </cell>
          <cell r="W29">
            <v>0.020269530716298237</v>
          </cell>
          <cell r="X29">
            <v>285.4304977550021</v>
          </cell>
          <cell r="Y29">
            <v>1.4058952235710764</v>
          </cell>
          <cell r="Z29">
            <v>613.9807433982037</v>
          </cell>
          <cell r="AA29">
            <v>2.4067674213665353</v>
          </cell>
          <cell r="AB29">
            <v>0</v>
          </cell>
          <cell r="AC29">
            <v>4.162132180636122E-07</v>
          </cell>
        </row>
        <row r="30">
          <cell r="T30">
            <v>3094.6409866112967</v>
          </cell>
          <cell r="V30">
            <v>2049.930662631463</v>
          </cell>
          <cell r="W30">
            <v>0.01729565323826794</v>
          </cell>
          <cell r="X30">
            <v>314.2168324308704</v>
          </cell>
          <cell r="Y30">
            <v>1.2013298569999624</v>
          </cell>
          <cell r="Z30">
            <v>727.0041337529357</v>
          </cell>
          <cell r="AA30">
            <v>2.270731944141301</v>
          </cell>
          <cell r="AB30">
            <v>0</v>
          </cell>
          <cell r="AC30">
            <v>3.416478779236807E-07</v>
          </cell>
        </row>
        <row r="31">
          <cell r="T31">
            <v>3153.049994064522</v>
          </cell>
          <cell r="V31">
            <v>1970.4390454318464</v>
          </cell>
          <cell r="W31">
            <v>0.014189441397342264</v>
          </cell>
          <cell r="X31">
            <v>341.41210626828956</v>
          </cell>
          <cell r="Y31">
            <v>1.013259016172976</v>
          </cell>
          <cell r="Z31">
            <v>838.0585458598144</v>
          </cell>
          <cell r="AA31">
            <v>2.1128478231022</v>
          </cell>
          <cell r="AB31">
            <v>0</v>
          </cell>
          <cell r="AC31">
            <v>2.2389857851135497E-07</v>
          </cell>
        </row>
        <row r="32">
          <cell r="T32">
            <v>3216.3156069316356</v>
          </cell>
          <cell r="V32">
            <v>1902.2967605621134</v>
          </cell>
          <cell r="W32">
            <v>0.011617262330947311</v>
          </cell>
          <cell r="X32">
            <v>366.4506878836195</v>
          </cell>
          <cell r="Y32">
            <v>0.8422738861251984</v>
          </cell>
          <cell r="Z32">
            <v>944.7627977015954</v>
          </cell>
          <cell r="AA32">
            <v>1.9514695276088394</v>
          </cell>
          <cell r="AB32">
            <v>0</v>
          </cell>
          <cell r="AC32">
            <v>1.0824208200092255E-07</v>
          </cell>
        </row>
        <row r="33">
          <cell r="T33">
            <v>3282.016172044348</v>
          </cell>
          <cell r="V33">
            <v>1843.6014714633482</v>
          </cell>
          <cell r="W33">
            <v>0.00943027462214795</v>
          </cell>
          <cell r="X33">
            <v>388.7907089066939</v>
          </cell>
          <cell r="Y33">
            <v>0.6948596497527271</v>
          </cell>
          <cell r="Z33">
            <v>1047.1340425225962</v>
          </cell>
          <cell r="AA33">
            <v>1.7856592291750584</v>
          </cell>
          <cell r="AB33">
            <v>0</v>
          </cell>
          <cell r="AC33">
            <v>-1.841222720743264E-09</v>
          </cell>
        </row>
        <row r="34">
          <cell r="T34">
            <v>3349.46710350821</v>
          </cell>
          <cell r="V34">
            <v>1792.6824650814347</v>
          </cell>
          <cell r="W34">
            <v>0.007579023617450614</v>
          </cell>
          <cell r="X34">
            <v>408.9768566285845</v>
          </cell>
          <cell r="Y34">
            <v>0.5718422021304593</v>
          </cell>
          <cell r="Z34">
            <v>1145.6193173346842</v>
          </cell>
          <cell r="AA34">
            <v>1.6090433520219767</v>
          </cell>
          <cell r="AB34">
            <v>0</v>
          </cell>
          <cell r="AC34">
            <v>-1.1426323535609714E-07</v>
          </cell>
        </row>
        <row r="35">
          <cell r="T35">
            <v>3419.086987684573</v>
          </cell>
          <cell r="V35">
            <v>1749.5305636345283</v>
          </cell>
          <cell r="W35">
            <v>0.0062883883715489555</v>
          </cell>
          <cell r="X35">
            <v>427.0505310917765</v>
          </cell>
          <cell r="Y35">
            <v>0.46566893591369096</v>
          </cell>
          <cell r="Z35">
            <v>1240.6171803471077</v>
          </cell>
          <cell r="AA35">
            <v>1.4167555270993089</v>
          </cell>
          <cell r="AB35">
            <v>0</v>
          </cell>
          <cell r="AC35">
            <v>-2.4022392059848277E-07</v>
          </cell>
        </row>
        <row r="36">
          <cell r="T36">
            <v>3489.2837137756255</v>
          </cell>
          <cell r="V36">
            <v>1715.5111370625496</v>
          </cell>
          <cell r="W36">
            <v>0.005148750972048177</v>
          </cell>
          <cell r="X36">
            <v>441.9150952359827</v>
          </cell>
          <cell r="Y36">
            <v>0.37367064191011534</v>
          </cell>
          <cell r="Z36">
            <v>1330.2588439550104</v>
          </cell>
          <cell r="AA36">
            <v>1.2198184694955274</v>
          </cell>
          <cell r="AB36">
            <v>0</v>
          </cell>
          <cell r="AC36">
            <v>-3.4029370311631443E-07</v>
          </cell>
        </row>
        <row r="37">
          <cell r="T37">
            <v>3560.1864248176516</v>
          </cell>
          <cell r="V37">
            <v>1692.236144139204</v>
          </cell>
          <cell r="W37">
            <v>0.004030787994607227</v>
          </cell>
          <cell r="X37">
            <v>453.58930128840257</v>
          </cell>
          <cell r="Y37">
            <v>0.29354728004214864</v>
          </cell>
          <cell r="Z37">
            <v>1413.0280140566106</v>
          </cell>
          <cell r="AA37">
            <v>1.035387650061901</v>
          </cell>
          <cell r="AB37">
            <v>0</v>
          </cell>
          <cell r="AC37">
            <v>-3.8466409072542175E-07</v>
          </cell>
        </row>
        <row r="38">
          <cell r="T38">
            <v>3635.2315524273577</v>
          </cell>
          <cell r="V38">
            <v>1681.2718598301321</v>
          </cell>
          <cell r="W38">
            <v>0.0030521000873772984</v>
          </cell>
          <cell r="X38">
            <v>462.20752258565483</v>
          </cell>
          <cell r="Y38">
            <v>0.22239759078849128</v>
          </cell>
          <cell r="Z38">
            <v>1490.6553066695558</v>
          </cell>
          <cell r="AA38">
            <v>0.8714140353322323</v>
          </cell>
          <cell r="AB38">
            <v>0</v>
          </cell>
          <cell r="AC38">
            <v>-3.84192784126088E-07</v>
          </cell>
        </row>
        <row r="39">
          <cell r="T39">
            <v>3710.8323213017684</v>
          </cell>
          <cell r="V39">
            <v>1680.8889300990731</v>
          </cell>
          <cell r="W39">
            <v>0.0022907605151634702</v>
          </cell>
          <cell r="X39">
            <v>467.7069024361752</v>
          </cell>
          <cell r="Y39">
            <v>0.1654751581093591</v>
          </cell>
          <cell r="Z39">
            <v>1561.3404538765656</v>
          </cell>
          <cell r="AA39">
            <v>0.728269325276836</v>
          </cell>
          <cell r="AB39">
            <v>0</v>
          </cell>
          <cell r="AC39">
            <v>-3.539473764977905E-07</v>
          </cell>
        </row>
        <row r="40">
          <cell r="T40">
            <v>3787.742948584597</v>
          </cell>
          <cell r="V40">
            <v>1691.4312788369843</v>
          </cell>
          <cell r="W40">
            <v>0.0017418521935007973</v>
          </cell>
          <cell r="X40">
            <v>470.2042995568206</v>
          </cell>
          <cell r="Y40">
            <v>0.12632241526032573</v>
          </cell>
          <cell r="Z40">
            <v>1625.3739193968759</v>
          </cell>
          <cell r="AA40">
            <v>0.6053868348386352</v>
          </cell>
          <cell r="AB40">
            <v>0</v>
          </cell>
          <cell r="AC40">
            <v>-3.0837664681982585E-07</v>
          </cell>
        </row>
        <row r="41">
          <cell r="T41">
            <v>3863.3517784577302</v>
          </cell>
          <cell r="V41">
            <v>1707.992343840412</v>
          </cell>
          <cell r="W41">
            <v>0.0013184315611092445</v>
          </cell>
          <cell r="X41">
            <v>470.87025119401676</v>
          </cell>
          <cell r="Y41">
            <v>0.09530863616170684</v>
          </cell>
          <cell r="Z41">
            <v>1683.8907550687736</v>
          </cell>
          <cell r="AA41">
            <v>0.5018015528610673</v>
          </cell>
          <cell r="AB41">
            <v>0</v>
          </cell>
          <cell r="AC41">
            <v>-2.660561877070993E-07</v>
          </cell>
        </row>
        <row r="42">
          <cell r="T42">
            <v>3938.8804595440706</v>
          </cell>
          <cell r="V42">
            <v>1728.2532485330007</v>
          </cell>
          <cell r="W42">
            <v>0.0009471278379597322</v>
          </cell>
          <cell r="X42">
            <v>470.32652443056236</v>
          </cell>
          <cell r="Y42">
            <v>0.06853046592073304</v>
          </cell>
          <cell r="Z42">
            <v>1739.832340397617</v>
          </cell>
          <cell r="AA42">
            <v>0.39886881151585923</v>
          </cell>
          <cell r="AB42">
            <v>0</v>
          </cell>
          <cell r="AC42">
            <v>-2.2238391283935265E-07</v>
          </cell>
        </row>
        <row r="43">
          <cell r="T43">
            <v>4013.4637043143125</v>
          </cell>
          <cell r="V43">
            <v>1751.2685727343048</v>
          </cell>
          <cell r="W43">
            <v>0.0006173906270296055</v>
          </cell>
          <cell r="X43">
            <v>468.84652779677583</v>
          </cell>
          <cell r="Y43">
            <v>0.045401827565991544</v>
          </cell>
          <cell r="Z43">
            <v>1793.0197336027206</v>
          </cell>
          <cell r="AA43">
            <v>0.2828511434448912</v>
          </cell>
          <cell r="AB43">
            <v>0</v>
          </cell>
          <cell r="AC43">
            <v>-1.8112672714522917E-07</v>
          </cell>
        </row>
        <row r="44">
          <cell r="T44">
            <v>4088.5432588141393</v>
          </cell>
          <cell r="V44">
            <v>1777.6554720564222</v>
          </cell>
          <cell r="W44">
            <v>0.0003371436695530133</v>
          </cell>
          <cell r="X44">
            <v>466.6203361983419</v>
          </cell>
          <cell r="Y44">
            <v>0.025728665339143062</v>
          </cell>
          <cell r="Z44">
            <v>1844.0696248955514</v>
          </cell>
          <cell r="AA44">
            <v>0.1717599839381352</v>
          </cell>
          <cell r="AB44">
            <v>0</v>
          </cell>
          <cell r="AC44">
            <v>-1.2912277149756595E-07</v>
          </cell>
        </row>
        <row r="45">
          <cell r="T45">
            <v>4163.05695651786</v>
          </cell>
          <cell r="V45">
            <v>1806.9079335572083</v>
          </cell>
          <cell r="W45">
            <v>0.00010390744462331852</v>
          </cell>
          <cell r="X45">
            <v>463.3986693755412</v>
          </cell>
          <cell r="Y45">
            <v>0.008280462499768883</v>
          </cell>
          <cell r="Z45">
            <v>1892.6857705452912</v>
          </cell>
          <cell r="AA45">
            <v>0.056198715515846744</v>
          </cell>
          <cell r="AB45">
            <v>0</v>
          </cell>
          <cell r="AC45">
            <v>-4.564140949564142E-08</v>
          </cell>
        </row>
        <row r="46">
          <cell r="T46">
            <v>4223.198342785607</v>
          </cell>
          <cell r="V46">
            <v>1836.1441964034561</v>
          </cell>
          <cell r="W46">
            <v>0</v>
          </cell>
          <cell r="X46">
            <v>456.60021601847336</v>
          </cell>
          <cell r="Y46">
            <v>0</v>
          </cell>
          <cell r="Z46">
            <v>1930.453930363677</v>
          </cell>
          <cell r="AA46">
            <v>0</v>
          </cell>
          <cell r="AB46">
            <v>0</v>
          </cell>
          <cell r="AC46">
            <v>0</v>
          </cell>
        </row>
        <row r="47">
          <cell r="T47">
            <v>4282.314848307176</v>
          </cell>
          <cell r="V47">
            <v>1870.7105669765556</v>
          </cell>
          <cell r="W47">
            <v>0</v>
          </cell>
          <cell r="X47">
            <v>448.1132878207608</v>
          </cell>
          <cell r="Y47">
            <v>0</v>
          </cell>
          <cell r="Z47">
            <v>1963.4909935098603</v>
          </cell>
          <cell r="AA47">
            <v>0</v>
          </cell>
          <cell r="AB47">
            <v>0</v>
          </cell>
          <cell r="AC47">
            <v>0</v>
          </cell>
        </row>
        <row r="48">
          <cell r="T48">
            <v>4339.4214380714575</v>
          </cell>
          <cell r="V48">
            <v>1904.4038243991376</v>
          </cell>
          <cell r="W48">
            <v>0</v>
          </cell>
          <cell r="X48">
            <v>440.08427665597935</v>
          </cell>
          <cell r="Y48">
            <v>0</v>
          </cell>
          <cell r="Z48">
            <v>1994.9333370163408</v>
          </cell>
          <cell r="AA48">
            <v>0</v>
          </cell>
          <cell r="AB48">
            <v>0</v>
          </cell>
          <cell r="AC48">
            <v>0</v>
          </cell>
        </row>
        <row r="49">
          <cell r="T49">
            <v>4394.310431548923</v>
          </cell>
          <cell r="V49">
            <v>1937.0835056717788</v>
          </cell>
          <cell r="W49">
            <v>0</v>
          </cell>
          <cell r="X49">
            <v>432.38811715170124</v>
          </cell>
          <cell r="Y49">
            <v>0</v>
          </cell>
          <cell r="Z49">
            <v>2024.8388087254425</v>
          </cell>
          <cell r="AA49">
            <v>0</v>
          </cell>
          <cell r="AB49">
            <v>0</v>
          </cell>
          <cell r="AC49">
            <v>0</v>
          </cell>
        </row>
        <row r="50">
          <cell r="T50">
            <v>4448.702437480494</v>
          </cell>
          <cell r="V50">
            <v>1969.472775680369</v>
          </cell>
          <cell r="W50">
            <v>0</v>
          </cell>
          <cell r="X50">
            <v>425.06363107663674</v>
          </cell>
          <cell r="Y50">
            <v>0</v>
          </cell>
          <cell r="Z50">
            <v>2054.166030723489</v>
          </cell>
          <cell r="AA50">
            <v>0</v>
          </cell>
          <cell r="AB50">
            <v>0</v>
          </cell>
          <cell r="AC50">
            <v>0</v>
          </cell>
        </row>
        <row r="51">
          <cell r="T51">
            <v>4499.983944330443</v>
          </cell>
          <cell r="V51">
            <v>2000.3216683658552</v>
          </cell>
          <cell r="W51">
            <v>0</v>
          </cell>
          <cell r="X51">
            <v>418.0432733293525</v>
          </cell>
          <cell r="Y51">
            <v>0</v>
          </cell>
          <cell r="Z51">
            <v>2081.6190026352356</v>
          </cell>
          <cell r="AA51">
            <v>0</v>
          </cell>
          <cell r="AB51">
            <v>0</v>
          </cell>
          <cell r="AC51">
            <v>0</v>
          </cell>
        </row>
        <row r="52">
          <cell r="T52">
            <v>4548.569258331037</v>
          </cell>
          <cell r="V52">
            <v>2029.817920902942</v>
          </cell>
          <cell r="W52">
            <v>0</v>
          </cell>
          <cell r="X52">
            <v>411.2134838955551</v>
          </cell>
          <cell r="Y52">
            <v>0</v>
          </cell>
          <cell r="Z52">
            <v>2107.53785353254</v>
          </cell>
          <cell r="AA52">
            <v>0</v>
          </cell>
          <cell r="AB52">
            <v>0</v>
          </cell>
          <cell r="AC52">
            <v>0</v>
          </cell>
        </row>
        <row r="53">
          <cell r="T53">
            <v>4594.654796230775</v>
          </cell>
          <cell r="V53">
            <v>2057.9897717659105</v>
          </cell>
          <cell r="W53">
            <v>0</v>
          </cell>
          <cell r="X53">
            <v>404.4332511146158</v>
          </cell>
          <cell r="Y53">
            <v>0</v>
          </cell>
          <cell r="Z53">
            <v>2132.231773350248</v>
          </cell>
          <cell r="AA53">
            <v>0</v>
          </cell>
          <cell r="AB53">
            <v>0</v>
          </cell>
          <cell r="AC53">
            <v>0</v>
          </cell>
        </row>
        <row r="54">
          <cell r="T54">
            <v>4640.1021234107975</v>
          </cell>
          <cell r="V54">
            <v>2085.7206747403397</v>
          </cell>
          <cell r="W54">
            <v>0</v>
          </cell>
          <cell r="X54">
            <v>397.8305021887264</v>
          </cell>
          <cell r="Y54">
            <v>0</v>
          </cell>
          <cell r="Z54">
            <v>2156.5509464817314</v>
          </cell>
          <cell r="AA54">
            <v>0</v>
          </cell>
          <cell r="AB54">
            <v>0</v>
          </cell>
          <cell r="AC54">
            <v>0</v>
          </cell>
        </row>
        <row r="55">
          <cell r="T55">
            <v>4683.293789389249</v>
          </cell>
          <cell r="V55">
            <v>2112.341801581025</v>
          </cell>
          <cell r="W55">
            <v>0</v>
          </cell>
          <cell r="X55">
            <v>391.21951145423594</v>
          </cell>
          <cell r="Y55">
            <v>0</v>
          </cell>
          <cell r="Z55">
            <v>2179.7324763539877</v>
          </cell>
          <cell r="AA55">
            <v>0</v>
          </cell>
          <cell r="AB55">
            <v>0</v>
          </cell>
          <cell r="AC55">
            <v>0</v>
          </cell>
        </row>
        <row r="56">
          <cell r="T56">
            <v>4725.61574578389</v>
          </cell>
          <cell r="V56">
            <v>2138.4447842340433</v>
          </cell>
          <cell r="W56">
            <v>0</v>
          </cell>
          <cell r="X56">
            <v>384.6932076614994</v>
          </cell>
          <cell r="Y56">
            <v>0</v>
          </cell>
          <cell r="Z56">
            <v>2202.4777538883473</v>
          </cell>
          <cell r="AA56">
            <v>0</v>
          </cell>
          <cell r="AB56">
            <v>0</v>
          </cell>
          <cell r="AC56">
            <v>0</v>
          </cell>
        </row>
        <row r="57">
          <cell r="T57">
            <v>4767.122255436587</v>
          </cell>
          <cell r="V57">
            <v>2164.163266410118</v>
          </cell>
          <cell r="W57">
            <v>0</v>
          </cell>
          <cell r="X57">
            <v>378.2126845193985</v>
          </cell>
          <cell r="Y57">
            <v>0</v>
          </cell>
          <cell r="Z57">
            <v>2224.746304507071</v>
          </cell>
          <cell r="AA57">
            <v>0</v>
          </cell>
          <cell r="AB57">
            <v>0</v>
          </cell>
          <cell r="AC57">
            <v>0</v>
          </cell>
        </row>
        <row r="58">
          <cell r="T58">
            <v>4807.297520479084</v>
          </cell>
          <cell r="V58">
            <v>2189.2952976408787</v>
          </cell>
          <cell r="W58">
            <v>0</v>
          </cell>
          <cell r="X58">
            <v>371.71207829014884</v>
          </cell>
          <cell r="Y58">
            <v>0</v>
          </cell>
          <cell r="Z58">
            <v>2246.290144548056</v>
          </cell>
          <cell r="AA58">
            <v>0</v>
          </cell>
          <cell r="AB58">
            <v>0</v>
          </cell>
          <cell r="AC58">
            <v>0</v>
          </cell>
        </row>
        <row r="59">
          <cell r="T59">
            <v>4846.731725355061</v>
          </cell>
          <cell r="V59">
            <v>2214.1281730050605</v>
          </cell>
          <cell r="W59">
            <v>0</v>
          </cell>
          <cell r="X59">
            <v>365.217507658932</v>
          </cell>
          <cell r="Y59">
            <v>0</v>
          </cell>
          <cell r="Z59">
            <v>2267.386044691068</v>
          </cell>
          <cell r="AA59">
            <v>0</v>
          </cell>
          <cell r="AB59">
            <v>0</v>
          </cell>
          <cell r="AC59">
            <v>0</v>
          </cell>
        </row>
        <row r="60">
          <cell r="T60">
            <v>4885.112101958497</v>
          </cell>
          <cell r="V60">
            <v>2238.534436240964</v>
          </cell>
          <cell r="W60">
            <v>0</v>
          </cell>
          <cell r="X60">
            <v>358.68942435800767</v>
          </cell>
          <cell r="Y60">
            <v>0</v>
          </cell>
          <cell r="Z60">
            <v>2287.8882413595247</v>
          </cell>
          <cell r="AA60">
            <v>0</v>
          </cell>
          <cell r="AB60">
            <v>0</v>
          </cell>
          <cell r="AC60">
            <v>0</v>
          </cell>
        </row>
      </sheetData>
      <sheetData sheetId="22">
        <row r="45">
          <cell r="AI45">
            <v>6.9276560861158964</v>
          </cell>
        </row>
        <row r="46">
          <cell r="AI46">
            <v>7.168088661400173</v>
          </cell>
        </row>
        <row r="47">
          <cell r="AI47">
            <v>8.699407022345653</v>
          </cell>
        </row>
        <row r="48">
          <cell r="AI48">
            <v>8.499194173180294</v>
          </cell>
        </row>
        <row r="49">
          <cell r="AI49">
            <v>8.41403178486622</v>
          </cell>
        </row>
        <row r="50">
          <cell r="AI50">
            <v>8.687784416792052</v>
          </cell>
        </row>
        <row r="51">
          <cell r="AI51">
            <v>8.946993098032035</v>
          </cell>
        </row>
        <row r="52">
          <cell r="AI52">
            <v>9.000899921555199</v>
          </cell>
        </row>
        <row r="53">
          <cell r="AI53">
            <v>8.96169371102163</v>
          </cell>
        </row>
        <row r="54">
          <cell r="AI54">
            <v>8.883278485736618</v>
          </cell>
        </row>
        <row r="55">
          <cell r="AI55">
            <v>8.390751945685146</v>
          </cell>
        </row>
        <row r="56">
          <cell r="AI56">
            <v>7.909771742390501</v>
          </cell>
        </row>
        <row r="57">
          <cell r="AI57">
            <v>7.496560420551861</v>
          </cell>
        </row>
        <row r="58">
          <cell r="AI58">
            <v>7.019697604585062</v>
          </cell>
        </row>
        <row r="59">
          <cell r="AI59">
            <v>6.576419391908456</v>
          </cell>
        </row>
        <row r="60">
          <cell r="AI60">
            <v>6.124833953837041</v>
          </cell>
        </row>
        <row r="61">
          <cell r="AI61">
            <v>5.714263956946845</v>
          </cell>
        </row>
        <row r="62">
          <cell r="AI62">
            <v>5.333415041853814</v>
          </cell>
        </row>
        <row r="63">
          <cell r="AI63">
            <v>4.980358601202938</v>
          </cell>
        </row>
        <row r="64">
          <cell r="AI64">
            <v>4.654117498740585</v>
          </cell>
        </row>
        <row r="65">
          <cell r="AI65">
            <v>4.348534447319823</v>
          </cell>
        </row>
        <row r="66">
          <cell r="AI66">
            <v>4.070930606242398</v>
          </cell>
        </row>
        <row r="67">
          <cell r="AI67">
            <v>3.825526042984864</v>
          </cell>
        </row>
        <row r="68">
          <cell r="AI68">
            <v>3.597677631574596</v>
          </cell>
        </row>
        <row r="69">
          <cell r="AI69">
            <v>3.406966612721551</v>
          </cell>
        </row>
        <row r="70">
          <cell r="AI70">
            <v>3.2769730953985516</v>
          </cell>
        </row>
        <row r="71">
          <cell r="AI71">
            <v>3.152606157060491</v>
          </cell>
        </row>
        <row r="72">
          <cell r="AI72">
            <v>3.042291645787519</v>
          </cell>
        </row>
        <row r="73">
          <cell r="AI73">
            <v>2.9619698955300424</v>
          </cell>
        </row>
        <row r="74">
          <cell r="AI74">
            <v>2.880352241118422</v>
          </cell>
        </row>
        <row r="75">
          <cell r="AI75">
            <v>2.8040560400729855</v>
          </cell>
        </row>
        <row r="76">
          <cell r="AI76">
            <v>2.7756285838908075</v>
          </cell>
        </row>
        <row r="77">
          <cell r="AI77">
            <v>2.7701085266486847</v>
          </cell>
        </row>
        <row r="78">
          <cell r="AI78">
            <v>2.7637228928244184</v>
          </cell>
        </row>
        <row r="79">
          <cell r="AI79">
            <v>2.7566495249725684</v>
          </cell>
        </row>
        <row r="80">
          <cell r="AI80">
            <v>2.7493105003079834</v>
          </cell>
        </row>
        <row r="81">
          <cell r="AI81">
            <v>2.7430680371980927</v>
          </cell>
        </row>
        <row r="82">
          <cell r="AI82">
            <v>2.735954161208822</v>
          </cell>
        </row>
        <row r="83">
          <cell r="AI83">
            <v>2.7271306093072103</v>
          </cell>
        </row>
        <row r="84">
          <cell r="AI84">
            <v>2.7168569833060143</v>
          </cell>
        </row>
        <row r="85">
          <cell r="AI85">
            <v>2.7065984582696023</v>
          </cell>
        </row>
        <row r="86">
          <cell r="AI86">
            <v>2.6951550563438396</v>
          </cell>
        </row>
        <row r="87">
          <cell r="AI87">
            <v>2.6820009583065727</v>
          </cell>
        </row>
        <row r="88">
          <cell r="AI88">
            <v>2.6698957174848865</v>
          </cell>
        </row>
        <row r="89">
          <cell r="AI89">
            <v>2.657066978470437</v>
          </cell>
        </row>
        <row r="90">
          <cell r="AI90">
            <v>2.643798010210356</v>
          </cell>
        </row>
      </sheetData>
      <sheetData sheetId="23">
        <row r="45">
          <cell r="AI45">
            <v>0.302655958265488</v>
          </cell>
        </row>
        <row r="46">
          <cell r="AI46">
            <v>0.31275301568003017</v>
          </cell>
        </row>
        <row r="47">
          <cell r="AI47">
            <v>0.37103254364651406</v>
          </cell>
        </row>
        <row r="48">
          <cell r="AI48">
            <v>0.35757053920809495</v>
          </cell>
        </row>
        <row r="49">
          <cell r="AI49">
            <v>0.3532877442471875</v>
          </cell>
        </row>
        <row r="50">
          <cell r="AI50">
            <v>0.3605042884458897</v>
          </cell>
        </row>
        <row r="51">
          <cell r="AI51">
            <v>0.36016257139071</v>
          </cell>
        </row>
        <row r="52">
          <cell r="AI52">
            <v>0.351549179125666</v>
          </cell>
        </row>
        <row r="53">
          <cell r="AI53">
            <v>0.34609332032071405</v>
          </cell>
        </row>
        <row r="54">
          <cell r="AI54">
            <v>0.34488288930977784</v>
          </cell>
        </row>
        <row r="55">
          <cell r="AI55">
            <v>0.4606910445793333</v>
          </cell>
        </row>
        <row r="56">
          <cell r="AI56">
            <v>0.55478067937066</v>
          </cell>
        </row>
        <row r="57">
          <cell r="AI57">
            <v>0.6339442944101973</v>
          </cell>
        </row>
        <row r="58">
          <cell r="AI58">
            <v>0.6926309482685807</v>
          </cell>
        </row>
        <row r="59">
          <cell r="AI59">
            <v>0.7394217484025781</v>
          </cell>
        </row>
        <row r="60">
          <cell r="AI60">
            <v>0.7706195654352566</v>
          </cell>
        </row>
        <row r="61">
          <cell r="AI61">
            <v>0.797767265475186</v>
          </cell>
        </row>
        <row r="62">
          <cell r="AI62">
            <v>0.8223689319392593</v>
          </cell>
        </row>
        <row r="63">
          <cell r="AI63">
            <v>0.8419064626339825</v>
          </cell>
        </row>
        <row r="64">
          <cell r="AI64">
            <v>0.8563180760100605</v>
          </cell>
        </row>
        <row r="65">
          <cell r="AI65">
            <v>0.8662474574943468</v>
          </cell>
        </row>
        <row r="66">
          <cell r="AI66">
            <v>0.8727399242216713</v>
          </cell>
        </row>
        <row r="67">
          <cell r="AI67">
            <v>0.876538374323766</v>
          </cell>
        </row>
        <row r="68">
          <cell r="AI68">
            <v>0.8733108208398667</v>
          </cell>
        </row>
        <row r="69">
          <cell r="AI69">
            <v>0.8665876771288687</v>
          </cell>
        </row>
        <row r="70">
          <cell r="AI70">
            <v>0.8601793317860564</v>
          </cell>
        </row>
        <row r="71">
          <cell r="AI71">
            <v>0.8468293953743506</v>
          </cell>
        </row>
        <row r="72">
          <cell r="AI72">
            <v>0.8341219758237957</v>
          </cell>
        </row>
        <row r="73">
          <cell r="AI73">
            <v>0.8261880980287915</v>
          </cell>
        </row>
        <row r="74">
          <cell r="AI74">
            <v>0.8126219384551209</v>
          </cell>
        </row>
        <row r="75">
          <cell r="AI75">
            <v>0.7978502291172607</v>
          </cell>
        </row>
        <row r="76">
          <cell r="AI76">
            <v>0.7731989168514102</v>
          </cell>
        </row>
        <row r="77">
          <cell r="AI77">
            <v>0.7410853816758849</v>
          </cell>
        </row>
        <row r="78">
          <cell r="AI78">
            <v>0.7123442641040986</v>
          </cell>
        </row>
        <row r="79">
          <cell r="AI79">
            <v>0.6865076568583356</v>
          </cell>
        </row>
        <row r="80">
          <cell r="AI80">
            <v>0.6630701356117946</v>
          </cell>
        </row>
        <row r="81">
          <cell r="AI81">
            <v>0.6422558640366244</v>
          </cell>
        </row>
        <row r="82">
          <cell r="AI82">
            <v>0.6227923032751246</v>
          </cell>
        </row>
        <row r="83">
          <cell r="AI83">
            <v>0.6038973516574021</v>
          </cell>
        </row>
        <row r="84">
          <cell r="AI84">
            <v>0.5855612089988536</v>
          </cell>
        </row>
        <row r="85">
          <cell r="AI85">
            <v>0.5680048932924162</v>
          </cell>
        </row>
        <row r="86">
          <cell r="AI86">
            <v>0.5509221256919425</v>
          </cell>
        </row>
        <row r="87">
          <cell r="AI87">
            <v>0.5341122124401304</v>
          </cell>
        </row>
        <row r="88">
          <cell r="AI88">
            <v>0.5180754462540694</v>
          </cell>
        </row>
        <row r="89">
          <cell r="AI89">
            <v>0.502405030516499</v>
          </cell>
        </row>
        <row r="90">
          <cell r="AI90">
            <v>0.4871215142178346</v>
          </cell>
        </row>
      </sheetData>
      <sheetData sheetId="24">
        <row r="45">
          <cell r="AI45">
            <v>0.002604917224766192</v>
          </cell>
        </row>
        <row r="46">
          <cell r="AI46">
            <v>0.003247268560836139</v>
          </cell>
        </row>
        <row r="47">
          <cell r="AI47">
            <v>0.0047113427249733915</v>
          </cell>
        </row>
        <row r="48">
          <cell r="AI48">
            <v>0.004896641858858448</v>
          </cell>
        </row>
        <row r="49">
          <cell r="AI49">
            <v>0.005075516688812233</v>
          </cell>
        </row>
        <row r="50">
          <cell r="AI50">
            <v>0.005465938220828075</v>
          </cell>
        </row>
        <row r="51">
          <cell r="AI51">
            <v>0.005867497507688415</v>
          </cell>
        </row>
        <row r="52">
          <cell r="AI52">
            <v>0.0061222460872131955</v>
          </cell>
        </row>
        <row r="53">
          <cell r="AI53">
            <v>0.006292029913450847</v>
          </cell>
        </row>
        <row r="54">
          <cell r="AI54">
            <v>0.006502314015743745</v>
          </cell>
        </row>
        <row r="55">
          <cell r="AI55">
            <v>0.005961583623979472</v>
          </cell>
        </row>
        <row r="56">
          <cell r="AI56">
            <v>0.005557152027396447</v>
          </cell>
        </row>
        <row r="57">
          <cell r="AI57">
            <v>0.005189216296140229</v>
          </cell>
        </row>
        <row r="58">
          <cell r="AI58">
            <v>0.004776713597812901</v>
          </cell>
        </row>
        <row r="59">
          <cell r="AI59">
            <v>0.004372400708201726</v>
          </cell>
        </row>
        <row r="60">
          <cell r="AI60">
            <v>0.003942224540805863</v>
          </cell>
        </row>
        <row r="61">
          <cell r="AI61">
            <v>0.0035239244865969744</v>
          </cell>
        </row>
        <row r="62">
          <cell r="AI62">
            <v>0.003134975139304075</v>
          </cell>
        </row>
        <row r="63">
          <cell r="AI63">
            <v>0.002767606854183541</v>
          </cell>
        </row>
        <row r="64">
          <cell r="AI64">
            <v>0.0024021823652050356</v>
          </cell>
        </row>
        <row r="65">
          <cell r="AI65">
            <v>0.0020244381237207593</v>
          </cell>
        </row>
        <row r="66">
          <cell r="AI66">
            <v>0.001666586746401033</v>
          </cell>
        </row>
        <row r="67">
          <cell r="AI67">
            <v>0.0013369749832550545</v>
          </cell>
        </row>
        <row r="68">
          <cell r="AI68">
            <v>0.0010308744553417172</v>
          </cell>
        </row>
        <row r="69">
          <cell r="AI69">
            <v>0.0007788255462037602</v>
          </cell>
        </row>
        <row r="70">
          <cell r="AI70">
            <v>0.0006138092578209598</v>
          </cell>
        </row>
        <row r="71">
          <cell r="AI71">
            <v>0.0004751030197100626</v>
          </cell>
        </row>
        <row r="72">
          <cell r="AI72">
            <v>0.0003484058908778232</v>
          </cell>
        </row>
        <row r="73">
          <cell r="AI73">
            <v>0.00023642289427571272</v>
          </cell>
        </row>
        <row r="74">
          <cell r="AI74">
            <v>0.00013686086736410162</v>
          </cell>
        </row>
        <row r="75">
          <cell r="AI75">
            <v>5.748199059694342E-05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25">
        <row r="45">
          <cell r="AI45">
            <v>0.0035033556836938417</v>
          </cell>
        </row>
        <row r="46">
          <cell r="AI46">
            <v>0.008009840615433637</v>
          </cell>
        </row>
        <row r="47">
          <cell r="AI47">
            <v>0.014161584219283195</v>
          </cell>
        </row>
        <row r="48">
          <cell r="AI48">
            <v>0.017587856600500135</v>
          </cell>
        </row>
        <row r="49">
          <cell r="AI49">
            <v>0.020786579564826477</v>
          </cell>
        </row>
        <row r="50">
          <cell r="AI50">
            <v>0.025896871066898804</v>
          </cell>
        </row>
        <row r="51">
          <cell r="AI51">
            <v>0.03285366537992138</v>
          </cell>
        </row>
        <row r="52">
          <cell r="AI52">
            <v>0.042274568043770645</v>
          </cell>
        </row>
        <row r="53">
          <cell r="AI53">
            <v>0.05232112028168242</v>
          </cell>
        </row>
        <row r="54">
          <cell r="AI54">
            <v>0.062864332678491</v>
          </cell>
        </row>
        <row r="55">
          <cell r="AI55">
            <v>0.20965094794021347</v>
          </cell>
        </row>
        <row r="56">
          <cell r="AI56">
            <v>0.3593812298490732</v>
          </cell>
        </row>
        <row r="57">
          <cell r="AI57">
            <v>0.5138916603370371</v>
          </cell>
        </row>
        <row r="58">
          <cell r="AI58">
            <v>0.6685990465779235</v>
          </cell>
        </row>
        <row r="59">
          <cell r="AI59">
            <v>0.8309936518980549</v>
          </cell>
        </row>
        <row r="60">
          <cell r="AI60">
            <v>0.9972014387405183</v>
          </cell>
        </row>
        <row r="61">
          <cell r="AI61">
            <v>1.1608814738682465</v>
          </cell>
        </row>
        <row r="62">
          <cell r="AI62">
            <v>1.319375156375751</v>
          </cell>
        </row>
        <row r="63">
          <cell r="AI63">
            <v>1.4704377819897507</v>
          </cell>
        </row>
        <row r="64">
          <cell r="AI64">
            <v>1.6124842057617994</v>
          </cell>
        </row>
        <row r="65">
          <cell r="AI65">
            <v>1.7476817067623918</v>
          </cell>
        </row>
        <row r="66">
          <cell r="AI66">
            <v>1.8759848605949754</v>
          </cell>
        </row>
        <row r="67">
          <cell r="AI67">
            <v>1.9945206382968388</v>
          </cell>
        </row>
        <row r="68">
          <cell r="AI68">
            <v>2.0921904167012535</v>
          </cell>
        </row>
        <row r="69">
          <cell r="AI69">
            <v>2.178614341979826</v>
          </cell>
        </row>
        <row r="70">
          <cell r="AI70">
            <v>2.2644728095430464</v>
          </cell>
        </row>
        <row r="71">
          <cell r="AI71">
            <v>2.3280774403768647</v>
          </cell>
        </row>
        <row r="72">
          <cell r="AI72">
            <v>2.391625453219704</v>
          </cell>
        </row>
        <row r="73">
          <cell r="AI73">
            <v>2.466549351621269</v>
          </cell>
        </row>
        <row r="74">
          <cell r="AI74">
            <v>2.523398453494663</v>
          </cell>
        </row>
        <row r="75">
          <cell r="AI75">
            <v>2.5757118747571806</v>
          </cell>
        </row>
        <row r="76">
          <cell r="AI76">
            <v>2.6070433133188877</v>
          </cell>
        </row>
        <row r="77">
          <cell r="AI77">
            <v>2.6206773703996675</v>
          </cell>
        </row>
        <row r="78">
          <cell r="AI78">
            <v>2.6288291279897593</v>
          </cell>
        </row>
        <row r="79">
          <cell r="AI79">
            <v>2.632621073007714</v>
          </cell>
        </row>
        <row r="80">
          <cell r="AI80">
            <v>2.633447428786415</v>
          </cell>
        </row>
        <row r="81">
          <cell r="AI81">
            <v>2.6333325538380072</v>
          </cell>
        </row>
        <row r="82">
          <cell r="AI82">
            <v>2.6313373647738403</v>
          </cell>
        </row>
        <row r="83">
          <cell r="AI83">
            <v>2.628048429718989</v>
          </cell>
        </row>
        <row r="84">
          <cell r="AI84">
            <v>2.623627478776904</v>
          </cell>
        </row>
        <row r="85">
          <cell r="AI85">
            <v>2.619414650594777</v>
          </cell>
        </row>
        <row r="86">
          <cell r="AI86">
            <v>2.6143748998956204</v>
          </cell>
        </row>
        <row r="87">
          <cell r="AI87">
            <v>2.607752318484714</v>
          </cell>
        </row>
        <row r="88">
          <cell r="AI88">
            <v>2.602180557432976</v>
          </cell>
        </row>
        <row r="89">
          <cell r="AI89">
            <v>2.5959000604519504</v>
          </cell>
        </row>
        <row r="90">
          <cell r="AI90">
            <v>2.5891548054270257</v>
          </cell>
        </row>
      </sheetData>
      <sheetData sheetId="26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0.00101399279658728</v>
          </cell>
          <cell r="BC51">
            <v>0.00026806200800991745</v>
          </cell>
        </row>
        <row r="52">
          <cell r="AI52">
            <v>0.0022508760228736034</v>
          </cell>
          <cell r="BC52">
            <v>0.0005626382795101596</v>
          </cell>
        </row>
        <row r="53">
          <cell r="AI53">
            <v>0.0037115488348916236</v>
          </cell>
          <cell r="BC53">
            <v>0.0009006806723670681</v>
          </cell>
        </row>
        <row r="54">
          <cell r="AI54">
            <v>0.0053737547850027725</v>
          </cell>
          <cell r="BC54">
            <v>0.001275359457930491</v>
          </cell>
        </row>
        <row r="55">
          <cell r="AI55">
            <v>0.00515535126660279</v>
          </cell>
          <cell r="BC55">
            <v>0.0012232933749204</v>
          </cell>
        </row>
        <row r="56">
          <cell r="AI56">
            <v>0.0050312198448631325</v>
          </cell>
          <cell r="BC56">
            <v>0.0011932943274484274</v>
          </cell>
        </row>
        <row r="57">
          <cell r="AI57">
            <v>0.0049169947594176165</v>
          </cell>
          <cell r="BC57">
            <v>0.0011656490309795884</v>
          </cell>
        </row>
        <row r="58">
          <cell r="AI58">
            <v>0.004729598964941075</v>
          </cell>
          <cell r="BC58">
            <v>0.0011206822143003884</v>
          </cell>
        </row>
        <row r="59">
          <cell r="AI59">
            <v>0.004527905950036306</v>
          </cell>
          <cell r="BC59">
            <v>0.001072371809959965</v>
          </cell>
        </row>
        <row r="60">
          <cell r="AI60">
            <v>0.004285104676923526</v>
          </cell>
          <cell r="BC60">
            <v>0.0010143875097167756</v>
          </cell>
        </row>
        <row r="61">
          <cell r="AI61">
            <v>0.004008250653896136</v>
          </cell>
          <cell r="BC61">
            <v>0.0009484154645032985</v>
          </cell>
        </row>
        <row r="62">
          <cell r="AI62">
            <v>0.003726428033820823</v>
          </cell>
          <cell r="BC62">
            <v>0.0008813474360800525</v>
          </cell>
        </row>
        <row r="63">
          <cell r="AI63">
            <v>0.0034378712011912792</v>
          </cell>
          <cell r="BC63">
            <v>0.0008127653528580401</v>
          </cell>
        </row>
        <row r="64">
          <cell r="AI64">
            <v>0.003135716993478116</v>
          </cell>
          <cell r="BC64">
            <v>0.0007408783380934048</v>
          </cell>
        </row>
        <row r="65">
          <cell r="AI65">
            <v>0.0028295555435623996</v>
          </cell>
          <cell r="BC65">
            <v>0.0006681273529405341</v>
          </cell>
        </row>
        <row r="66">
          <cell r="AI66">
            <v>0.002526703683621813</v>
          </cell>
          <cell r="BC66">
            <v>0.0005962909205456012</v>
          </cell>
        </row>
        <row r="67">
          <cell r="AI67">
            <v>0.002227310260845447</v>
          </cell>
          <cell r="BC67">
            <v>0.0005254607594847036</v>
          </cell>
        </row>
        <row r="68">
          <cell r="AI68">
            <v>0.001937515651927745</v>
          </cell>
          <cell r="BC68">
            <v>0.0004569622357056501</v>
          </cell>
        </row>
        <row r="69">
          <cell r="AI69">
            <v>0.001674102708399349</v>
          </cell>
          <cell r="BC69">
            <v>0.00039474373123364045</v>
          </cell>
        </row>
        <row r="70">
          <cell r="AI70">
            <v>0.00144495516218882</v>
          </cell>
          <cell r="BC70">
            <v>0.00034065065045036936</v>
          </cell>
        </row>
        <row r="71">
          <cell r="AI71">
            <v>0.0012340105064320855</v>
          </cell>
          <cell r="BC71">
            <v>0.0002908845351417376</v>
          </cell>
        </row>
        <row r="72">
          <cell r="AI72">
            <v>0.0009984577065835925</v>
          </cell>
          <cell r="BC72">
            <v>0.00023140933306997172</v>
          </cell>
        </row>
        <row r="73">
          <cell r="AI73">
            <v>0.0007135984622288202</v>
          </cell>
          <cell r="BC73">
            <v>0.00016365191706200086</v>
          </cell>
        </row>
        <row r="74">
          <cell r="AI74">
            <v>0.00043103691557437466</v>
          </cell>
          <cell r="BC74">
            <v>9.756024041246867E-05</v>
          </cell>
        </row>
        <row r="75">
          <cell r="AI75">
            <v>0.00020099262873179302</v>
          </cell>
          <cell r="BC75">
            <v>6.431764119417377E-05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27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</v>
          </cell>
          <cell r="BC51">
            <v>0</v>
          </cell>
        </row>
        <row r="52">
          <cell r="AI52">
            <v>0</v>
          </cell>
          <cell r="BC52">
            <v>0</v>
          </cell>
        </row>
        <row r="53">
          <cell r="AI53">
            <v>0</v>
          </cell>
          <cell r="BC53">
            <v>0</v>
          </cell>
        </row>
        <row r="54">
          <cell r="AI54">
            <v>0</v>
          </cell>
          <cell r="BC54">
            <v>0</v>
          </cell>
        </row>
        <row r="55">
          <cell r="AI55">
            <v>0</v>
          </cell>
          <cell r="BC55">
            <v>0</v>
          </cell>
        </row>
        <row r="56">
          <cell r="AI56">
            <v>0</v>
          </cell>
          <cell r="BC56">
            <v>0</v>
          </cell>
        </row>
        <row r="57">
          <cell r="AI57">
            <v>0</v>
          </cell>
          <cell r="BC57">
            <v>0</v>
          </cell>
        </row>
        <row r="58">
          <cell r="AI58">
            <v>0</v>
          </cell>
          <cell r="BC58">
            <v>0</v>
          </cell>
        </row>
        <row r="59">
          <cell r="AI59">
            <v>0</v>
          </cell>
          <cell r="BC59">
            <v>0</v>
          </cell>
        </row>
        <row r="60">
          <cell r="AI60">
            <v>0</v>
          </cell>
          <cell r="BC60">
            <v>0</v>
          </cell>
        </row>
        <row r="61">
          <cell r="AI61">
            <v>0</v>
          </cell>
          <cell r="BC61">
            <v>0</v>
          </cell>
        </row>
        <row r="62">
          <cell r="AI62">
            <v>0</v>
          </cell>
          <cell r="BC62">
            <v>0</v>
          </cell>
        </row>
        <row r="63">
          <cell r="AI63">
            <v>0</v>
          </cell>
          <cell r="BC63">
            <v>0</v>
          </cell>
        </row>
        <row r="64">
          <cell r="AI64">
            <v>0</v>
          </cell>
          <cell r="BC64">
            <v>0</v>
          </cell>
        </row>
        <row r="65">
          <cell r="AI65">
            <v>0</v>
          </cell>
          <cell r="BC65">
            <v>0</v>
          </cell>
        </row>
        <row r="66">
          <cell r="AI66">
            <v>0</v>
          </cell>
          <cell r="BC66">
            <v>0</v>
          </cell>
        </row>
        <row r="67">
          <cell r="AI67">
            <v>0</v>
          </cell>
          <cell r="BC67">
            <v>0</v>
          </cell>
        </row>
        <row r="68">
          <cell r="AI68">
            <v>0</v>
          </cell>
          <cell r="BC68">
            <v>0</v>
          </cell>
        </row>
        <row r="69">
          <cell r="AI69">
            <v>0</v>
          </cell>
          <cell r="BC69">
            <v>0</v>
          </cell>
        </row>
        <row r="70">
          <cell r="AI70">
            <v>0</v>
          </cell>
          <cell r="BC70">
            <v>0</v>
          </cell>
        </row>
        <row r="71">
          <cell r="AI71">
            <v>0</v>
          </cell>
          <cell r="BC71">
            <v>0</v>
          </cell>
        </row>
        <row r="72">
          <cell r="AI72">
            <v>0</v>
          </cell>
          <cell r="BC72">
            <v>0</v>
          </cell>
        </row>
        <row r="73">
          <cell r="AI73">
            <v>0</v>
          </cell>
          <cell r="BC73">
            <v>0</v>
          </cell>
        </row>
        <row r="74">
          <cell r="AI74">
            <v>0</v>
          </cell>
          <cell r="BC74">
            <v>0</v>
          </cell>
        </row>
        <row r="75">
          <cell r="AI75">
            <v>0</v>
          </cell>
          <cell r="BC75">
            <v>0</v>
          </cell>
        </row>
        <row r="76">
          <cell r="AI76">
            <v>0</v>
          </cell>
          <cell r="BC76">
            <v>0</v>
          </cell>
        </row>
        <row r="77">
          <cell r="AI77">
            <v>0</v>
          </cell>
          <cell r="BC77">
            <v>0</v>
          </cell>
        </row>
        <row r="78">
          <cell r="AI78">
            <v>0</v>
          </cell>
          <cell r="BC78">
            <v>0</v>
          </cell>
        </row>
        <row r="79">
          <cell r="AI79">
            <v>0</v>
          </cell>
          <cell r="BC79">
            <v>0</v>
          </cell>
        </row>
        <row r="80">
          <cell r="AI80">
            <v>0</v>
          </cell>
          <cell r="BC80">
            <v>0</v>
          </cell>
        </row>
        <row r="81">
          <cell r="AI81">
            <v>0</v>
          </cell>
          <cell r="BC81">
            <v>0</v>
          </cell>
        </row>
        <row r="82">
          <cell r="AI82">
            <v>0</v>
          </cell>
          <cell r="BC82">
            <v>0</v>
          </cell>
        </row>
        <row r="83">
          <cell r="AI83">
            <v>0</v>
          </cell>
          <cell r="BC83">
            <v>0</v>
          </cell>
        </row>
        <row r="84">
          <cell r="AI84">
            <v>0</v>
          </cell>
          <cell r="BC84">
            <v>0</v>
          </cell>
        </row>
        <row r="85">
          <cell r="AI85">
            <v>0</v>
          </cell>
          <cell r="BC85">
            <v>0</v>
          </cell>
        </row>
        <row r="86">
          <cell r="AI86">
            <v>0</v>
          </cell>
          <cell r="BC86">
            <v>0</v>
          </cell>
        </row>
        <row r="87">
          <cell r="AI87">
            <v>0</v>
          </cell>
          <cell r="BC87">
            <v>0</v>
          </cell>
        </row>
        <row r="88">
          <cell r="AI88">
            <v>0</v>
          </cell>
          <cell r="BC88">
            <v>0</v>
          </cell>
        </row>
        <row r="89">
          <cell r="AI89">
            <v>0</v>
          </cell>
          <cell r="BC89">
            <v>0</v>
          </cell>
        </row>
        <row r="90">
          <cell r="AI90">
            <v>0</v>
          </cell>
          <cell r="BC90">
            <v>0</v>
          </cell>
        </row>
      </sheetData>
      <sheetData sheetId="28">
        <row r="45">
          <cell r="AI45">
            <v>4.6302600229645526E-05</v>
          </cell>
        </row>
        <row r="46">
          <cell r="AI46">
            <v>4.7025220375102855E-05</v>
          </cell>
        </row>
        <row r="47">
          <cell r="AI47">
            <v>5.5962462469934504E-05</v>
          </cell>
        </row>
        <row r="48">
          <cell r="AI48">
            <v>5.307029050742147E-05</v>
          </cell>
        </row>
        <row r="49">
          <cell r="AI49">
            <v>5.098183922872386E-05</v>
          </cell>
        </row>
        <row r="50">
          <cell r="AI50">
            <v>5.075271206401686E-05</v>
          </cell>
        </row>
        <row r="51">
          <cell r="AI51">
            <v>5.044808440067166E-05</v>
          </cell>
        </row>
        <row r="52">
          <cell r="AI52">
            <v>4.872125102381714E-05</v>
          </cell>
        </row>
        <row r="53">
          <cell r="AI53">
            <v>4.626675857917162E-05</v>
          </cell>
        </row>
        <row r="54">
          <cell r="AI54">
            <v>4.402237511744606E-05</v>
          </cell>
        </row>
        <row r="55">
          <cell r="AI55">
            <v>3.7493674108093465E-05</v>
          </cell>
        </row>
        <row r="56">
          <cell r="AI56">
            <v>3.509966425343395E-05</v>
          </cell>
        </row>
        <row r="57">
          <cell r="AI57">
            <v>3.298168703389333E-05</v>
          </cell>
        </row>
        <row r="58">
          <cell r="AI58">
            <v>3.0482738150571978E-05</v>
          </cell>
        </row>
        <row r="59">
          <cell r="AI59">
            <v>2.7462679672536157E-05</v>
          </cell>
        </row>
        <row r="60">
          <cell r="AI60">
            <v>2.363631481448313E-05</v>
          </cell>
        </row>
        <row r="61">
          <cell r="AI61">
            <v>1.929960417413712E-05</v>
          </cell>
        </row>
        <row r="62">
          <cell r="AI62">
            <v>1.546536845046753E-05</v>
          </cell>
        </row>
        <row r="63">
          <cell r="AI63">
            <v>1.201640817253078E-05</v>
          </cell>
        </row>
        <row r="64">
          <cell r="AI64">
            <v>9.295913277735658E-06</v>
          </cell>
        </row>
        <row r="65">
          <cell r="AI65">
            <v>7.939531089081475E-06</v>
          </cell>
        </row>
        <row r="66">
          <cell r="AI66">
            <v>6.797848394229438E-06</v>
          </cell>
        </row>
        <row r="67">
          <cell r="AI67">
            <v>5.550215770919123E-06</v>
          </cell>
        </row>
        <row r="68">
          <cell r="AI68">
            <v>4.176638702114875E-06</v>
          </cell>
        </row>
        <row r="69">
          <cell r="AI69">
            <v>3.183889347261351E-06</v>
          </cell>
        </row>
        <row r="70">
          <cell r="AI70">
            <v>2.5155496859751907E-06</v>
          </cell>
        </row>
        <row r="71">
          <cell r="AI71">
            <v>1.974925557881244E-06</v>
          </cell>
        </row>
        <row r="72">
          <cell r="AI72">
            <v>1.4421682985603266E-06</v>
          </cell>
        </row>
        <row r="73">
          <cell r="AI73">
            <v>9.523452679815267E-07</v>
          </cell>
        </row>
        <row r="74">
          <cell r="AI74">
            <v>5.251896608821548E-07</v>
          </cell>
        </row>
        <row r="75">
          <cell r="AI75">
            <v>1.9757954373735193E-07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29"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</sheetData>
      <sheetData sheetId="30">
        <row r="55">
          <cell r="K55">
            <v>5.090404520404517</v>
          </cell>
          <cell r="M55">
            <v>0.057848711339443235</v>
          </cell>
          <cell r="O55">
            <v>0.9389074393613386</v>
          </cell>
        </row>
        <row r="56">
          <cell r="K56">
            <v>5.195681797303301</v>
          </cell>
          <cell r="M56">
            <v>0.057641370076086544</v>
          </cell>
          <cell r="O56">
            <v>0.9391875741974949</v>
          </cell>
        </row>
        <row r="57">
          <cell r="K57">
            <v>5.0007174796752025</v>
          </cell>
          <cell r="M57">
            <v>0.07567126379947268</v>
          </cell>
          <cell r="O57">
            <v>0.9206000437177011</v>
          </cell>
        </row>
        <row r="58">
          <cell r="K58">
            <v>4.710053290709146</v>
          </cell>
          <cell r="M58">
            <v>0.07972199042821264</v>
          </cell>
          <cell r="O58">
            <v>0.9165949553389692</v>
          </cell>
        </row>
        <row r="59">
          <cell r="K59">
            <v>4.214022677110153</v>
          </cell>
          <cell r="M59">
            <v>0.07773074517365669</v>
          </cell>
          <cell r="O59">
            <v>0.9185952408742473</v>
          </cell>
        </row>
        <row r="60">
          <cell r="K60">
            <v>4.235724127579858</v>
          </cell>
          <cell r="M60">
            <v>0.08022493366301563</v>
          </cell>
          <cell r="O60">
            <v>0.9160565287019902</v>
          </cell>
        </row>
        <row r="61">
          <cell r="K61">
            <v>4.427238032508377</v>
          </cell>
          <cell r="M61">
            <v>0.08152316772100855</v>
          </cell>
          <cell r="O61">
            <v>0.9147971278247118</v>
          </cell>
        </row>
        <row r="62">
          <cell r="K62">
            <v>4.5986726010147665</v>
          </cell>
          <cell r="M62">
            <v>0.08003725887307338</v>
          </cell>
          <cell r="O62">
            <v>0.91626573147005</v>
          </cell>
        </row>
        <row r="63">
          <cell r="K63">
            <v>4.718962759208597</v>
          </cell>
          <cell r="M63">
            <v>0.07804729404271889</v>
          </cell>
          <cell r="O63">
            <v>0.9180662435831485</v>
          </cell>
        </row>
        <row r="64">
          <cell r="K64">
            <v>4.779692112775659</v>
          </cell>
          <cell r="M64">
            <v>0.07615505602099777</v>
          </cell>
          <cell r="O64">
            <v>0.9196369585479116</v>
          </cell>
        </row>
        <row r="65">
          <cell r="K65">
            <v>4.820372756363268</v>
          </cell>
          <cell r="M65">
            <v>0.07532853349241833</v>
          </cell>
          <cell r="O65">
            <v>0.9199895633635818</v>
          </cell>
        </row>
        <row r="66">
          <cell r="K66">
            <v>4.868672601235409</v>
          </cell>
          <cell r="M66">
            <v>0.07475468379537287</v>
          </cell>
          <cell r="O66">
            <v>0.9196426868085804</v>
          </cell>
        </row>
        <row r="67">
          <cell r="K67">
            <v>4.921202186363468</v>
          </cell>
          <cell r="M67">
            <v>0.0741147771040414</v>
          </cell>
          <cell r="O67">
            <v>0.9192398470050661</v>
          </cell>
        </row>
        <row r="68">
          <cell r="K68">
            <v>4.99628073314157</v>
          </cell>
          <cell r="M68">
            <v>0.0733313514579372</v>
          </cell>
          <cell r="O68">
            <v>0.9188637686275087</v>
          </cell>
        </row>
        <row r="69">
          <cell r="K69">
            <v>5.076898529265634</v>
          </cell>
          <cell r="M69">
            <v>0.07251106215960931</v>
          </cell>
          <cell r="O69">
            <v>0.9184309342185839</v>
          </cell>
        </row>
        <row r="70">
          <cell r="K70">
            <v>5.148866841762952</v>
          </cell>
          <cell r="M70">
            <v>0.07195684972056285</v>
          </cell>
          <cell r="O70">
            <v>0.9176615522685146</v>
          </cell>
        </row>
        <row r="71">
          <cell r="K71">
            <v>5.203774211759165</v>
          </cell>
          <cell r="M71">
            <v>0.07167541733058391</v>
          </cell>
          <cell r="O71">
            <v>0.9165683566554353</v>
          </cell>
        </row>
        <row r="72">
          <cell r="K72">
            <v>5.252746190071458</v>
          </cell>
          <cell r="M72">
            <v>0.07163475037543143</v>
          </cell>
          <cell r="O72">
            <v>0.9152462005447347</v>
          </cell>
        </row>
        <row r="73">
          <cell r="K73">
            <v>5.311745480649137</v>
          </cell>
          <cell r="M73">
            <v>0.07170524590220612</v>
          </cell>
          <cell r="O73">
            <v>0.9138510312333166</v>
          </cell>
        </row>
        <row r="74">
          <cell r="K74">
            <v>5.384178061966377</v>
          </cell>
          <cell r="M74">
            <v>0.07176454468079538</v>
          </cell>
          <cell r="O74">
            <v>0.912447187177246</v>
          </cell>
        </row>
        <row r="75">
          <cell r="K75">
            <v>5.462782743340494</v>
          </cell>
          <cell r="M75">
            <v>0.07181429558371395</v>
          </cell>
          <cell r="O75">
            <v>0.9110011578671973</v>
          </cell>
        </row>
        <row r="76">
          <cell r="K76">
            <v>5.539247222174073</v>
          </cell>
          <cell r="M76">
            <v>0.07194737569953061</v>
          </cell>
          <cell r="O76">
            <v>0.9095412984720064</v>
          </cell>
        </row>
        <row r="77">
          <cell r="K77">
            <v>5.618341501312413</v>
          </cell>
          <cell r="M77">
            <v>0.07205404988687922</v>
          </cell>
          <cell r="O77">
            <v>0.9081402744904445</v>
          </cell>
        </row>
        <row r="78">
          <cell r="K78">
            <v>5.698102922359202</v>
          </cell>
          <cell r="M78">
            <v>0.0721937638890682</v>
          </cell>
          <cell r="O78">
            <v>0.9066976343538051</v>
          </cell>
        </row>
        <row r="79">
          <cell r="K79">
            <v>5.7745534999776</v>
          </cell>
          <cell r="M79">
            <v>0.07231523411118111</v>
          </cell>
          <cell r="O79">
            <v>0.9053711937696759</v>
          </cell>
        </row>
        <row r="80">
          <cell r="K80">
            <v>5.859431875847152</v>
          </cell>
          <cell r="M80">
            <v>0.07240481362295856</v>
          </cell>
          <cell r="O80">
            <v>0.9041293765919804</v>
          </cell>
        </row>
        <row r="81">
          <cell r="K81">
            <v>5.939865184886665</v>
          </cell>
          <cell r="M81">
            <v>0.0725387790506546</v>
          </cell>
          <cell r="O81">
            <v>0.9029247149260279</v>
          </cell>
        </row>
        <row r="82">
          <cell r="K82">
            <v>6.021829300861055</v>
          </cell>
          <cell r="M82">
            <v>0.07270003788501032</v>
          </cell>
          <cell r="O82">
            <v>0.9016793166013426</v>
          </cell>
        </row>
        <row r="83">
          <cell r="K83">
            <v>6.107016586826733</v>
          </cell>
          <cell r="M83">
            <v>0.07295957755253782</v>
          </cell>
          <cell r="O83">
            <v>0.9004580137510604</v>
          </cell>
        </row>
        <row r="84">
          <cell r="K84">
            <v>6.197574748227858</v>
          </cell>
          <cell r="M84">
            <v>0.07324761443312541</v>
          </cell>
          <cell r="O84">
            <v>0.8992906856048815</v>
          </cell>
        </row>
        <row r="85">
          <cell r="K85">
            <v>6.306421692784559</v>
          </cell>
          <cell r="M85">
            <v>0.07340950281352315</v>
          </cell>
          <cell r="O85">
            <v>0.8983250231239819</v>
          </cell>
        </row>
        <row r="86">
          <cell r="K86">
            <v>6.566439145811475</v>
          </cell>
          <cell r="M86">
            <v>0.07076053393769383</v>
          </cell>
          <cell r="O86">
            <v>0.8983067214991111</v>
          </cell>
        </row>
        <row r="87">
          <cell r="K87">
            <v>6.71059305748672</v>
          </cell>
          <cell r="M87">
            <v>0.06985951753055673</v>
          </cell>
          <cell r="O87">
            <v>0.8982511767141876</v>
          </cell>
        </row>
        <row r="88">
          <cell r="K88">
            <v>6.80469282286486</v>
          </cell>
          <cell r="M88">
            <v>0.06935859930624458</v>
          </cell>
          <cell r="O88">
            <v>0.8977635440690365</v>
          </cell>
        </row>
        <row r="89">
          <cell r="K89">
            <v>6.881657952182939</v>
          </cell>
          <cell r="M89">
            <v>0.06899628005016378</v>
          </cell>
          <cell r="O89">
            <v>0.8972528560600086</v>
          </cell>
        </row>
        <row r="90">
          <cell r="K90">
            <v>6.963138807140482</v>
          </cell>
          <cell r="M90">
            <v>0.06869090558948986</v>
          </cell>
          <cell r="O90">
            <v>0.8968437328467715</v>
          </cell>
        </row>
        <row r="91">
          <cell r="K91">
            <v>7.0692569162498335</v>
          </cell>
          <cell r="M91">
            <v>0.06835252059225927</v>
          </cell>
          <cell r="O91">
            <v>0.8966093519376754</v>
          </cell>
        </row>
        <row r="92">
          <cell r="K92">
            <v>7.1849969644634815</v>
          </cell>
          <cell r="M92">
            <v>0.06804376415277855</v>
          </cell>
          <cell r="O92">
            <v>0.8965069152507688</v>
          </cell>
        </row>
        <row r="93">
          <cell r="K93">
            <v>7.291413332205128</v>
          </cell>
          <cell r="M93">
            <v>0.06780072876913898</v>
          </cell>
          <cell r="O93">
            <v>0.8963536381400681</v>
          </cell>
        </row>
        <row r="94">
          <cell r="K94">
            <v>7.37754138458196</v>
          </cell>
          <cell r="M94">
            <v>0.06765589946053319</v>
          </cell>
          <cell r="O94">
            <v>0.8960938002483815</v>
          </cell>
        </row>
        <row r="95">
          <cell r="K95">
            <v>7.448712704330086</v>
          </cell>
          <cell r="M95">
            <v>0.06757444569599569</v>
          </cell>
          <cell r="O95">
            <v>0.8957776695468633</v>
          </cell>
        </row>
        <row r="96">
          <cell r="K96">
            <v>7.5129321754024145</v>
          </cell>
          <cell r="M96">
            <v>0.06755388590761506</v>
          </cell>
          <cell r="O96">
            <v>0.8954388191810853</v>
          </cell>
        </row>
        <row r="97">
          <cell r="K97">
            <v>7.582079093922262</v>
          </cell>
          <cell r="M97">
            <v>0.06752549123217177</v>
          </cell>
          <cell r="O97">
            <v>0.8951591909937652</v>
          </cell>
        </row>
        <row r="98">
          <cell r="K98">
            <v>7.659122546468605</v>
          </cell>
          <cell r="M98">
            <v>0.06747788885992455</v>
          </cell>
          <cell r="O98">
            <v>0.8949456807652858</v>
          </cell>
        </row>
        <row r="99">
          <cell r="K99">
            <v>7.743527735275106</v>
          </cell>
          <cell r="M99">
            <v>0.06740662641533465</v>
          </cell>
          <cell r="O99">
            <v>0.8947935302909297</v>
          </cell>
        </row>
        <row r="100">
          <cell r="K100">
            <v>7.830626135606251</v>
          </cell>
          <cell r="M100">
            <v>0.0673173364391326</v>
          </cell>
          <cell r="O100">
            <v>0.8946857545806789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s from original vision"/>
      <sheetName val="User Guide"/>
      <sheetName val="Population-GDP data"/>
      <sheetName val="Carbon Coefficients"/>
      <sheetName val="Util Mix"/>
      <sheetName val="Model Input"/>
      <sheetName val="Fuel $ Data"/>
      <sheetName val="Auto-LT data"/>
      <sheetName val="LV VMT Data"/>
      <sheetName val="LDV C &amp; Energy by Vehicle Tech"/>
      <sheetName val="auto ICE"/>
      <sheetName val="auto Dsl"/>
      <sheetName val="auto SI HEV Gas"/>
      <sheetName val="auto CNG"/>
      <sheetName val="auto SI PHEV"/>
      <sheetName val="auto D PHEV"/>
      <sheetName val="auto EV"/>
      <sheetName val="auto FCV"/>
      <sheetName val="Fltsummary"/>
      <sheetName val="VMTSummary"/>
      <sheetName val="VehFleetValuSummary"/>
      <sheetName val="Lt Veh Energy by Fuel Type"/>
      <sheetName val="LT ICE"/>
      <sheetName val="LT Dsl"/>
      <sheetName val="LT SI HEV GAS"/>
      <sheetName val="LT CNG"/>
      <sheetName val="LT EV"/>
      <sheetName val="LT SI PHEV"/>
      <sheetName val="LT D PHEV"/>
      <sheetName val="LT FCV"/>
      <sheetName val="HVY TRK ENERGY"/>
      <sheetName val="Hvy Trk Data"/>
      <sheetName val="Class 3-6G"/>
      <sheetName val="Class 3-6D"/>
      <sheetName val="Class 3-6 NG"/>
      <sheetName val="Class 3-6 HEV"/>
      <sheetName val="Class 7&amp;8SU"/>
      <sheetName val="Class 7&amp;8SU NG"/>
      <sheetName val="Class 7&amp;8SU HEV"/>
      <sheetName val="Class 7&amp;8C_Dsl"/>
      <sheetName val="Class 7&amp;8C_NG"/>
      <sheetName val="Model Results"/>
      <sheetName val="Light Vehicle MPG (gge)"/>
      <sheetName val="Hydrogen Results"/>
      <sheetName val="Feedstock Energy Results"/>
      <sheetName val="Fuel Energy Results"/>
      <sheetName val="Upstream Energy Use Rates"/>
      <sheetName val="auto ETOH"/>
      <sheetName val="Lt Veh Incremental Cost Summary"/>
      <sheetName val="auto SI HEV E85"/>
      <sheetName val="LT D HEV"/>
      <sheetName val="LT ETOH"/>
      <sheetName val="LT SI HEV E85"/>
      <sheetName val="auto D HEV"/>
    </sheetNames>
    <sheetDataSet>
      <sheetData sheetId="10">
        <row r="45">
          <cell r="AI45">
            <v>9.484853009853358</v>
          </cell>
        </row>
        <row r="46">
          <cell r="AI46">
            <v>9.201154844378335</v>
          </cell>
        </row>
        <row r="47">
          <cell r="AI47">
            <v>7.855198311197242</v>
          </cell>
        </row>
        <row r="48">
          <cell r="AI48">
            <v>7.471490507213081</v>
          </cell>
        </row>
        <row r="49">
          <cell r="AI49">
            <v>7.2460882893386795</v>
          </cell>
        </row>
        <row r="50">
          <cell r="AI50">
            <v>7.257013693289998</v>
          </cell>
        </row>
        <row r="51">
          <cell r="AI51">
            <v>7.274362225650974</v>
          </cell>
        </row>
        <row r="52">
          <cell r="AI52">
            <v>7.143896909813947</v>
          </cell>
        </row>
        <row r="53">
          <cell r="AI53">
            <v>6.991822762451496</v>
          </cell>
        </row>
        <row r="54">
          <cell r="AI54">
            <v>6.8355239457295</v>
          </cell>
        </row>
        <row r="55">
          <cell r="AI55">
            <v>6.3953212606676795</v>
          </cell>
        </row>
        <row r="56">
          <cell r="AI56">
            <v>5.977421408432503</v>
          </cell>
        </row>
        <row r="57">
          <cell r="AI57">
            <v>5.591146843046539</v>
          </cell>
        </row>
        <row r="58">
          <cell r="AI58">
            <v>5.2232038237352345</v>
          </cell>
        </row>
        <row r="59">
          <cell r="AI59">
            <v>4.881172511782219</v>
          </cell>
        </row>
        <row r="60">
          <cell r="AI60">
            <v>4.551606612016583</v>
          </cell>
        </row>
        <row r="61">
          <cell r="AI61">
            <v>4.260400624123709</v>
          </cell>
        </row>
        <row r="62">
          <cell r="AI62">
            <v>3.996555276807633</v>
          </cell>
        </row>
        <row r="63">
          <cell r="AI63">
            <v>3.758748525487213</v>
          </cell>
        </row>
        <row r="64">
          <cell r="AI64">
            <v>3.5424267069246214</v>
          </cell>
        </row>
        <row r="65">
          <cell r="AI65">
            <v>3.351360566789155</v>
          </cell>
        </row>
        <row r="66">
          <cell r="AI66">
            <v>3.1873674754378505</v>
          </cell>
        </row>
        <row r="67">
          <cell r="AI67">
            <v>3.0539528038635835</v>
          </cell>
        </row>
        <row r="68">
          <cell r="AI68">
            <v>2.9538951851155337</v>
          </cell>
        </row>
        <row r="69">
          <cell r="AI69">
            <v>2.8858694209780174</v>
          </cell>
        </row>
        <row r="70">
          <cell r="AI70">
            <v>2.8468976113132283</v>
          </cell>
        </row>
        <row r="71">
          <cell r="AI71">
            <v>2.8323228984326896</v>
          </cell>
        </row>
        <row r="72">
          <cell r="AI72">
            <v>2.8162940927404123</v>
          </cell>
        </row>
        <row r="73">
          <cell r="AI73">
            <v>2.8297344193742173</v>
          </cell>
        </row>
        <row r="74">
          <cell r="AI74">
            <v>2.837305777150687</v>
          </cell>
        </row>
        <row r="75">
          <cell r="AI75">
            <v>2.8703443679229363</v>
          </cell>
        </row>
        <row r="76">
          <cell r="AI76">
            <v>2.833955978261411</v>
          </cell>
        </row>
        <row r="77">
          <cell r="AI77">
            <v>2.8684624082683343</v>
          </cell>
        </row>
        <row r="78">
          <cell r="AI78">
            <v>2.9010720066802675</v>
          </cell>
        </row>
        <row r="79">
          <cell r="AI79">
            <v>2.9313603950363984</v>
          </cell>
        </row>
        <row r="80">
          <cell r="AI80">
            <v>2.961528205254328</v>
          </cell>
        </row>
        <row r="81">
          <cell r="AI81">
            <v>2.991810038732369</v>
          </cell>
        </row>
        <row r="82">
          <cell r="AI82">
            <v>3.017861847180139</v>
          </cell>
        </row>
        <row r="83">
          <cell r="AI83">
            <v>3.040192332601805</v>
          </cell>
        </row>
        <row r="84">
          <cell r="AI84">
            <v>3.061043699747884</v>
          </cell>
        </row>
        <row r="85">
          <cell r="AI85">
            <v>3.07758954510261</v>
          </cell>
        </row>
        <row r="86">
          <cell r="AI86">
            <v>3.0986610974593116</v>
          </cell>
        </row>
        <row r="87">
          <cell r="AI87">
            <v>3.11889799917287</v>
          </cell>
        </row>
        <row r="88">
          <cell r="AI88">
            <v>3.135800526084368</v>
          </cell>
        </row>
        <row r="89">
          <cell r="AI89">
            <v>3.151479633532782</v>
          </cell>
        </row>
        <row r="90">
          <cell r="AI90">
            <v>3.1654544269473743</v>
          </cell>
        </row>
      </sheetData>
      <sheetData sheetId="11">
        <row r="45">
          <cell r="AI45">
            <v>0.018764592266513915</v>
          </cell>
        </row>
        <row r="46">
          <cell r="AI46">
            <v>0.020968734220421427</v>
          </cell>
        </row>
        <row r="47">
          <cell r="AI47">
            <v>0.017592237308649308</v>
          </cell>
        </row>
        <row r="48">
          <cell r="AI48">
            <v>0.01666298132880859</v>
          </cell>
        </row>
        <row r="49">
          <cell r="AI49">
            <v>0.016289222754028672</v>
          </cell>
        </row>
        <row r="50">
          <cell r="AI50">
            <v>0.016444862498471838</v>
          </cell>
        </row>
        <row r="51">
          <cell r="AI51">
            <v>0.016326277016049863</v>
          </cell>
        </row>
        <row r="52">
          <cell r="AI52">
            <v>0.01599940242340198</v>
          </cell>
        </row>
        <row r="53">
          <cell r="AI53">
            <v>0.01570957824170915</v>
          </cell>
        </row>
        <row r="54">
          <cell r="AI54">
            <v>0.015626031734471833</v>
          </cell>
        </row>
        <row r="55">
          <cell r="AI55">
            <v>0.13745689862997187</v>
          </cell>
        </row>
        <row r="56">
          <cell r="AI56">
            <v>0.2527148450772526</v>
          </cell>
        </row>
        <row r="57">
          <cell r="AI57">
            <v>0.36027327795395503</v>
          </cell>
        </row>
        <row r="58">
          <cell r="AI58">
            <v>0.4612770971766431</v>
          </cell>
        </row>
        <row r="59">
          <cell r="AI59">
            <v>0.5587675308464547</v>
          </cell>
        </row>
        <row r="60">
          <cell r="AI60">
            <v>0.6515612052970292</v>
          </cell>
        </row>
        <row r="61">
          <cell r="AI61">
            <v>0.7396199969331463</v>
          </cell>
        </row>
        <row r="62">
          <cell r="AI62">
            <v>0.8213787679631561</v>
          </cell>
        </row>
        <row r="63">
          <cell r="AI63">
            <v>0.8969430451760289</v>
          </cell>
        </row>
        <row r="64">
          <cell r="AI64">
            <v>0.9664071206653291</v>
          </cell>
        </row>
        <row r="65">
          <cell r="AI65">
            <v>1.0310283119063828</v>
          </cell>
        </row>
        <row r="66">
          <cell r="AI66">
            <v>1.0847065959038467</v>
          </cell>
        </row>
        <row r="67">
          <cell r="AI67">
            <v>1.1258113132950776</v>
          </cell>
        </row>
        <row r="68">
          <cell r="AI68">
            <v>1.1546723257602476</v>
          </cell>
        </row>
        <row r="69">
          <cell r="AI69">
            <v>1.172836975870059</v>
          </cell>
        </row>
        <row r="70">
          <cell r="AI70">
            <v>1.1815316583320323</v>
          </cell>
        </row>
        <row r="71">
          <cell r="AI71">
            <v>1.1852541208617768</v>
          </cell>
        </row>
        <row r="72">
          <cell r="AI72">
            <v>1.177573753315884</v>
          </cell>
        </row>
        <row r="73">
          <cell r="AI73">
            <v>1.1738560577943187</v>
          </cell>
        </row>
        <row r="74">
          <cell r="AI74">
            <v>1.1608426112150196</v>
          </cell>
        </row>
        <row r="75">
          <cell r="AI75">
            <v>1.1526533095433453</v>
          </cell>
        </row>
        <row r="76">
          <cell r="AI76">
            <v>1.1073319290657815</v>
          </cell>
        </row>
        <row r="77">
          <cell r="AI77">
            <v>1.0864770073210523</v>
          </cell>
        </row>
        <row r="78">
          <cell r="AI78">
            <v>1.065375571551469</v>
          </cell>
        </row>
        <row r="79">
          <cell r="AI79">
            <v>1.0439407843578057</v>
          </cell>
        </row>
        <row r="80">
          <cell r="AI80">
            <v>1.0229397762130081</v>
          </cell>
        </row>
        <row r="81">
          <cell r="AI81">
            <v>1.0030199470548598</v>
          </cell>
        </row>
        <row r="82">
          <cell r="AI82">
            <v>0.9827011030650105</v>
          </cell>
        </row>
        <row r="83">
          <cell r="AI83">
            <v>0.962116230032059</v>
          </cell>
        </row>
        <row r="84">
          <cell r="AI84">
            <v>0.941881892456072</v>
          </cell>
        </row>
        <row r="85">
          <cell r="AI85">
            <v>0.9210327749333841</v>
          </cell>
        </row>
        <row r="86">
          <cell r="AI86">
            <v>0.9021113209672609</v>
          </cell>
        </row>
        <row r="87">
          <cell r="AI87">
            <v>0.8833765069130893</v>
          </cell>
        </row>
        <row r="88">
          <cell r="AI88">
            <v>0.8640719901121048</v>
          </cell>
        </row>
        <row r="89">
          <cell r="AI89">
            <v>0.8447678224504551</v>
          </cell>
        </row>
        <row r="90">
          <cell r="AI90">
            <v>0.8253064217238931</v>
          </cell>
        </row>
      </sheetData>
      <sheetData sheetId="12">
        <row r="45">
          <cell r="AI45">
            <v>0.021085474787393744</v>
          </cell>
        </row>
        <row r="46">
          <cell r="AI46">
            <v>0.031491934970289216</v>
          </cell>
        </row>
        <row r="47">
          <cell r="AI47">
            <v>0.04208878765580274</v>
          </cell>
        </row>
        <row r="48">
          <cell r="AI48">
            <v>0.05357663563783499</v>
          </cell>
        </row>
        <row r="49">
          <cell r="AI49">
            <v>0.0646301630864949</v>
          </cell>
        </row>
        <row r="50">
          <cell r="AI50">
            <v>0.07873342529318936</v>
          </cell>
        </row>
        <row r="51">
          <cell r="AI51">
            <v>0.09723389419070846</v>
          </cell>
        </row>
        <row r="52">
          <cell r="AI52">
            <v>0.11579096748481918</v>
          </cell>
        </row>
        <row r="53">
          <cell r="AI53">
            <v>0.1346448381565454</v>
          </cell>
        </row>
        <row r="54">
          <cell r="AI54">
            <v>0.1532815712715883</v>
          </cell>
        </row>
        <row r="55">
          <cell r="AI55">
            <v>0.32335599010511046</v>
          </cell>
        </row>
        <row r="56">
          <cell r="AI56">
            <v>0.48340207088283804</v>
          </cell>
        </row>
        <row r="57">
          <cell r="AI57">
            <v>0.6320735483799191</v>
          </cell>
        </row>
        <row r="58">
          <cell r="AI58">
            <v>0.7701333916417693</v>
          </cell>
        </row>
        <row r="59">
          <cell r="AI59">
            <v>0.9021730345055741</v>
          </cell>
        </row>
        <row r="60">
          <cell r="AI60">
            <v>1.0263321302404733</v>
          </cell>
        </row>
        <row r="61">
          <cell r="AI61">
            <v>1.1450272906182621</v>
          </cell>
        </row>
        <row r="62">
          <cell r="AI62">
            <v>1.255684732358508</v>
          </cell>
        </row>
        <row r="63">
          <cell r="AI63">
            <v>1.3590819684327244</v>
          </cell>
        </row>
        <row r="64">
          <cell r="AI64">
            <v>1.45493605558857</v>
          </cell>
        </row>
        <row r="65">
          <cell r="AI65">
            <v>1.5455604591155434</v>
          </cell>
        </row>
        <row r="66">
          <cell r="AI66">
            <v>1.623217768310616</v>
          </cell>
        </row>
        <row r="67">
          <cell r="AI67">
            <v>1.6857222765750162</v>
          </cell>
        </row>
        <row r="68">
          <cell r="AI68">
            <v>1.734183471930132</v>
          </cell>
        </row>
        <row r="69">
          <cell r="AI69">
            <v>1.7702868630566475</v>
          </cell>
        </row>
        <row r="70">
          <cell r="AI70">
            <v>1.795857874006397</v>
          </cell>
        </row>
        <row r="71">
          <cell r="AI71">
            <v>1.8161376807851266</v>
          </cell>
        </row>
        <row r="72">
          <cell r="AI72">
            <v>1.8211888452125695</v>
          </cell>
        </row>
        <row r="73">
          <cell r="AI73">
            <v>1.833855595698086</v>
          </cell>
        </row>
        <row r="74">
          <cell r="AI74">
            <v>1.8332990185287092</v>
          </cell>
        </row>
        <row r="75">
          <cell r="AI75">
            <v>1.8415726163715949</v>
          </cell>
        </row>
        <row r="76">
          <cell r="AI76">
            <v>1.791689198665556</v>
          </cell>
        </row>
        <row r="77">
          <cell r="AI77">
            <v>1.7812974707035047</v>
          </cell>
        </row>
        <row r="78">
          <cell r="AI78">
            <v>1.770031563018167</v>
          </cell>
        </row>
        <row r="79">
          <cell r="AI79">
            <v>1.757692960331724</v>
          </cell>
        </row>
        <row r="80">
          <cell r="AI80">
            <v>1.7455915090725627</v>
          </cell>
        </row>
        <row r="81">
          <cell r="AI81">
            <v>1.7340594527596809</v>
          </cell>
        </row>
        <row r="82">
          <cell r="AI82">
            <v>1.720596530353208</v>
          </cell>
        </row>
        <row r="83">
          <cell r="AI83">
            <v>1.7054795784822598</v>
          </cell>
        </row>
        <row r="84">
          <cell r="AI84">
            <v>1.6899141219244473</v>
          </cell>
        </row>
        <row r="85">
          <cell r="AI85">
            <v>1.672282839796534</v>
          </cell>
        </row>
        <row r="86">
          <cell r="AI86">
            <v>1.6573162700858755</v>
          </cell>
        </row>
        <row r="87">
          <cell r="AI87">
            <v>1.6419941995912826</v>
          </cell>
        </row>
        <row r="88">
          <cell r="AI88">
            <v>1.62497773388897</v>
          </cell>
        </row>
        <row r="89">
          <cell r="AI89">
            <v>1.6073765294138427</v>
          </cell>
        </row>
        <row r="90">
          <cell r="AI90">
            <v>1.5889409075790621</v>
          </cell>
        </row>
      </sheetData>
      <sheetData sheetId="13">
        <row r="45">
          <cell r="AI45">
            <v>0.015886910388933726</v>
          </cell>
        </row>
        <row r="46">
          <cell r="AI46">
            <v>0.015388925452051115</v>
          </cell>
        </row>
        <row r="47">
          <cell r="AI47">
            <v>0.013569703623934623</v>
          </cell>
        </row>
        <row r="48">
          <cell r="AI48">
            <v>0.012972595694055787</v>
          </cell>
        </row>
        <row r="49">
          <cell r="AI49">
            <v>0.01269826637292094</v>
          </cell>
        </row>
        <row r="50">
          <cell r="AI50">
            <v>0.012739670011447343</v>
          </cell>
        </row>
        <row r="51">
          <cell r="AI51">
            <v>0.012363599959396525</v>
          </cell>
        </row>
        <row r="52">
          <cell r="AI52">
            <v>0.011522734992765066</v>
          </cell>
        </row>
        <row r="53">
          <cell r="AI53">
            <v>0.010408467107977135</v>
          </cell>
        </row>
        <row r="54">
          <cell r="AI54">
            <v>0.009278494028272499</v>
          </cell>
        </row>
        <row r="55">
          <cell r="AI55">
            <v>0.048726592134637155</v>
          </cell>
        </row>
        <row r="56">
          <cell r="AI56">
            <v>0.09919580812236496</v>
          </cell>
        </row>
        <row r="57">
          <cell r="AI57">
            <v>0.15955505797369451</v>
          </cell>
        </row>
        <row r="58">
          <cell r="AI58">
            <v>0.22997932371978919</v>
          </cell>
        </row>
        <row r="59">
          <cell r="AI59">
            <v>0.3129988108213004</v>
          </cell>
        </row>
        <row r="60">
          <cell r="AI60">
            <v>0.4093159957232364</v>
          </cell>
        </row>
        <row r="61">
          <cell r="AI61">
            <v>0.5050646202170302</v>
          </cell>
        </row>
        <row r="62">
          <cell r="AI62">
            <v>0.5994965664101262</v>
          </cell>
        </row>
        <row r="63">
          <cell r="AI63">
            <v>0.6923357604257288</v>
          </cell>
        </row>
        <row r="64">
          <cell r="AI64">
            <v>0.7835787268781973</v>
          </cell>
        </row>
        <row r="65">
          <cell r="AI65">
            <v>0.8754116451963259</v>
          </cell>
        </row>
        <row r="66">
          <cell r="AI66">
            <v>0.9642389094968873</v>
          </cell>
        </row>
        <row r="67">
          <cell r="AI67">
            <v>1.0486856945483483</v>
          </cell>
        </row>
        <row r="68">
          <cell r="AI68">
            <v>1.1282178984983955</v>
          </cell>
        </row>
        <row r="69">
          <cell r="AI69">
            <v>1.2021931871387173</v>
          </cell>
        </row>
        <row r="70">
          <cell r="AI70">
            <v>1.2709188886775706</v>
          </cell>
        </row>
        <row r="71">
          <cell r="AI71">
            <v>1.3356217859732387</v>
          </cell>
        </row>
        <row r="72">
          <cell r="AI72">
            <v>1.3859990709799295</v>
          </cell>
        </row>
        <row r="73">
          <cell r="AI73">
            <v>1.4402431397583009</v>
          </cell>
        </row>
        <row r="74">
          <cell r="AI74">
            <v>1.4843048969092498</v>
          </cell>
        </row>
        <row r="75">
          <cell r="AI75">
            <v>1.5334456138843948</v>
          </cell>
        </row>
        <row r="76">
          <cell r="AI76">
            <v>1.5354400242116228</v>
          </cell>
        </row>
        <row r="77">
          <cell r="AI77">
            <v>1.569459764088468</v>
          </cell>
        </row>
        <row r="78">
          <cell r="AI78">
            <v>1.6006327111371417</v>
          </cell>
        </row>
        <row r="79">
          <cell r="AI79">
            <v>1.629254242603729</v>
          </cell>
        </row>
        <row r="80">
          <cell r="AI80">
            <v>1.6569694424361634</v>
          </cell>
        </row>
        <row r="81">
          <cell r="AI81">
            <v>1.6831538443201375</v>
          </cell>
        </row>
        <row r="82">
          <cell r="AI82">
            <v>1.7064306366284114</v>
          </cell>
        </row>
        <row r="83">
          <cell r="AI83">
            <v>1.7273068615933245</v>
          </cell>
        </row>
        <row r="84">
          <cell r="AI84">
            <v>1.7470418434020312</v>
          </cell>
        </row>
        <row r="85">
          <cell r="AI85">
            <v>1.7640155411006022</v>
          </cell>
        </row>
        <row r="86">
          <cell r="AI86">
            <v>1.7832947009273294</v>
          </cell>
        </row>
        <row r="87">
          <cell r="AI87">
            <v>1.801821161537521</v>
          </cell>
        </row>
        <row r="88">
          <cell r="AI88">
            <v>1.818155439156774</v>
          </cell>
        </row>
        <row r="89">
          <cell r="AI89">
            <v>1.8335199527284403</v>
          </cell>
        </row>
        <row r="90">
          <cell r="AI90">
            <v>1.8476420798570892</v>
          </cell>
        </row>
      </sheetData>
      <sheetData sheetId="14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0.0001733045722149666</v>
          </cell>
          <cell r="BC51">
            <v>2.1455303330395385E-05</v>
          </cell>
        </row>
        <row r="52">
          <cell r="AI52">
            <v>0.0004512899382696145</v>
          </cell>
          <cell r="BC52">
            <v>6.484831056055973E-05</v>
          </cell>
        </row>
        <row r="53">
          <cell r="AI53">
            <v>0.0008648161259819263</v>
          </cell>
          <cell r="BC53">
            <v>0.00013839254077943681</v>
          </cell>
        </row>
        <row r="54">
          <cell r="AI54">
            <v>0.0014694015290502582</v>
          </cell>
          <cell r="BC54">
            <v>0.00026047332065678655</v>
          </cell>
        </row>
        <row r="55">
          <cell r="AI55">
            <v>0.022138572123508334</v>
          </cell>
          <cell r="BC55">
            <v>0.0029407964171007687</v>
          </cell>
        </row>
        <row r="56">
          <cell r="AI56">
            <v>0.04450152403552244</v>
          </cell>
          <cell r="BC56">
            <v>0.005868087866665626</v>
          </cell>
        </row>
        <row r="57">
          <cell r="AI57">
            <v>0.06817020681922215</v>
          </cell>
          <cell r="BC57">
            <v>0.008994361937032326</v>
          </cell>
        </row>
        <row r="58">
          <cell r="AI58">
            <v>0.09328686534998011</v>
          </cell>
          <cell r="BC58">
            <v>0.012341924488707799</v>
          </cell>
        </row>
        <row r="59">
          <cell r="AI59">
            <v>0.12068472015033013</v>
          </cell>
          <cell r="BC59">
            <v>0.016026688333258245</v>
          </cell>
        </row>
        <row r="60">
          <cell r="AI60">
            <v>0.1506256706859556</v>
          </cell>
          <cell r="BC60">
            <v>0.020091048207117643</v>
          </cell>
        </row>
        <row r="61">
          <cell r="AI61">
            <v>0.1803344081545105</v>
          </cell>
          <cell r="BC61">
            <v>0.024165429749955007</v>
          </cell>
        </row>
        <row r="62">
          <cell r="AI62">
            <v>0.2094174938360354</v>
          </cell>
          <cell r="BC62">
            <v>0.02819826383150221</v>
          </cell>
        </row>
        <row r="63">
          <cell r="AI63">
            <v>0.23814530495274808</v>
          </cell>
          <cell r="BC63">
            <v>0.03222730931710455</v>
          </cell>
        </row>
        <row r="64">
          <cell r="AI64">
            <v>0.2663609817028178</v>
          </cell>
          <cell r="BC64">
            <v>0.03623309757270742</v>
          </cell>
        </row>
        <row r="65">
          <cell r="AI65">
            <v>0.29453272448807977</v>
          </cell>
          <cell r="BC65">
            <v>0.04028065682451666</v>
          </cell>
        </row>
        <row r="66">
          <cell r="AI66">
            <v>0.32112595732521104</v>
          </cell>
          <cell r="BC66">
            <v>0.04416489932454116</v>
          </cell>
        </row>
        <row r="67">
          <cell r="AI67">
            <v>0.3459247745497197</v>
          </cell>
          <cell r="BC67">
            <v>0.04786064494978323</v>
          </cell>
        </row>
        <row r="68">
          <cell r="AI68">
            <v>0.3687375180827692</v>
          </cell>
          <cell r="BC68">
            <v>0.0513405422465872</v>
          </cell>
        </row>
        <row r="69">
          <cell r="AI69">
            <v>0.3896592814635605</v>
          </cell>
          <cell r="BC69">
            <v>0.05461488533902</v>
          </cell>
        </row>
        <row r="70">
          <cell r="AI70">
            <v>0.40861699355322906</v>
          </cell>
          <cell r="BC70">
            <v>0.05767060241845221</v>
          </cell>
        </row>
        <row r="71">
          <cell r="AI71">
            <v>0.42612569791733673</v>
          </cell>
          <cell r="BC71">
            <v>0.06057595529898856</v>
          </cell>
        </row>
        <row r="72">
          <cell r="AI72">
            <v>0.4395977658088451</v>
          </cell>
          <cell r="BC72">
            <v>0.06295808265896818</v>
          </cell>
        </row>
        <row r="73">
          <cell r="AI73">
            <v>0.4543910328930661</v>
          </cell>
          <cell r="BC73">
            <v>0.0655756382860679</v>
          </cell>
        </row>
        <row r="74">
          <cell r="AI74">
            <v>0.46548513328725577</v>
          </cell>
          <cell r="BC74">
            <v>0.06770365617065169</v>
          </cell>
        </row>
        <row r="75">
          <cell r="AI75">
            <v>0.4783566703072907</v>
          </cell>
          <cell r="BC75">
            <v>0.07012977805793971</v>
          </cell>
        </row>
        <row r="76">
          <cell r="AI76">
            <v>0.47600848498197307</v>
          </cell>
          <cell r="BC76">
            <v>0.07036384228720285</v>
          </cell>
        </row>
        <row r="77">
          <cell r="AI77">
            <v>0.4835031864356218</v>
          </cell>
          <cell r="BC77">
            <v>0.07206745869346753</v>
          </cell>
        </row>
        <row r="78">
          <cell r="AI78">
            <v>0.49007883156534016</v>
          </cell>
          <cell r="BC78">
            <v>0.07365389673226325</v>
          </cell>
        </row>
        <row r="79">
          <cell r="AI79">
            <v>0.49579359264567946</v>
          </cell>
          <cell r="BC79">
            <v>0.07512870083738522</v>
          </cell>
        </row>
        <row r="80">
          <cell r="AI80">
            <v>0.5011262640338116</v>
          </cell>
          <cell r="BC80">
            <v>0.07656244844024337</v>
          </cell>
        </row>
        <row r="81">
          <cell r="AI81">
            <v>0.505836317521774</v>
          </cell>
          <cell r="BC81">
            <v>0.07791805595331734</v>
          </cell>
        </row>
        <row r="82">
          <cell r="AI82">
            <v>0.509379095740424</v>
          </cell>
          <cell r="BC82">
            <v>0.07910767327625272</v>
          </cell>
        </row>
        <row r="83">
          <cell r="AI83">
            <v>0.5119178287801461</v>
          </cell>
          <cell r="BC83">
            <v>0.08015208415887617</v>
          </cell>
        </row>
        <row r="84">
          <cell r="AI84">
            <v>0.5138575180390325</v>
          </cell>
          <cell r="BC84">
            <v>0.08111190540304732</v>
          </cell>
        </row>
        <row r="85">
          <cell r="AI85">
            <v>0.5147494454083924</v>
          </cell>
          <cell r="BC85">
            <v>0.08191392715923598</v>
          </cell>
        </row>
        <row r="86">
          <cell r="AI86">
            <v>0.5160924573308019</v>
          </cell>
          <cell r="BC86">
            <v>0.08279497910069603</v>
          </cell>
        </row>
        <row r="87">
          <cell r="AI87">
            <v>0.5170044546084007</v>
          </cell>
          <cell r="BC87">
            <v>0.08361447155903542</v>
          </cell>
        </row>
        <row r="88">
          <cell r="AI88">
            <v>0.5170905457896982</v>
          </cell>
          <cell r="BC88">
            <v>0.08430652850255893</v>
          </cell>
        </row>
        <row r="89">
          <cell r="AI89">
            <v>0.5167207700782349</v>
          </cell>
          <cell r="BC89">
            <v>0.08492871275044518</v>
          </cell>
        </row>
        <row r="90">
          <cell r="AI90">
            <v>0.5158352932169131</v>
          </cell>
          <cell r="BC90">
            <v>0.08546916681509086</v>
          </cell>
        </row>
      </sheetData>
      <sheetData sheetId="15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</v>
          </cell>
          <cell r="BC51">
            <v>0</v>
          </cell>
        </row>
        <row r="52">
          <cell r="AI52">
            <v>0</v>
          </cell>
          <cell r="BC52">
            <v>0</v>
          </cell>
        </row>
        <row r="53">
          <cell r="AI53">
            <v>0</v>
          </cell>
          <cell r="BC53">
            <v>0</v>
          </cell>
        </row>
        <row r="54">
          <cell r="AI54">
            <v>0</v>
          </cell>
          <cell r="BC54">
            <v>0</v>
          </cell>
        </row>
        <row r="55">
          <cell r="AI55">
            <v>0.00010359817847125308</v>
          </cell>
          <cell r="BC55">
            <v>4.415660065987833E-05</v>
          </cell>
        </row>
        <row r="56">
          <cell r="AI56">
            <v>0.0003171249026050154</v>
          </cell>
          <cell r="BC56">
            <v>0.00013516799127426892</v>
          </cell>
        </row>
        <row r="57">
          <cell r="AI57">
            <v>0.0006367843364179538</v>
          </cell>
          <cell r="BC57">
            <v>0.0002714162745387999</v>
          </cell>
        </row>
        <row r="58">
          <cell r="AI58">
            <v>0.0010640539419593917</v>
          </cell>
          <cell r="BC58">
            <v>0.0004535311883761343</v>
          </cell>
        </row>
        <row r="59">
          <cell r="AI59">
            <v>0.001617025605612237</v>
          </cell>
          <cell r="BC59">
            <v>0.0006892240286216092</v>
          </cell>
        </row>
        <row r="60">
          <cell r="AI60">
            <v>0.0023071808624238292</v>
          </cell>
          <cell r="BC60">
            <v>0.0009833885643117963</v>
          </cell>
        </row>
        <row r="61">
          <cell r="AI61">
            <v>0.00313926430749121</v>
          </cell>
          <cell r="BC61">
            <v>0.0013380470818814998</v>
          </cell>
        </row>
        <row r="62">
          <cell r="AI62">
            <v>0.0041087525717693665</v>
          </cell>
          <cell r="BC62">
            <v>0.0017512715879672712</v>
          </cell>
        </row>
        <row r="63">
          <cell r="AI63">
            <v>0.005223314767958451</v>
          </cell>
          <cell r="BC63">
            <v>0.002226330884703602</v>
          </cell>
        </row>
        <row r="64">
          <cell r="AI64">
            <v>0.006488684896728511</v>
          </cell>
          <cell r="BC64">
            <v>0.002765668972376086</v>
          </cell>
        </row>
        <row r="65">
          <cell r="AI65">
            <v>0.007919645789486918</v>
          </cell>
          <cell r="BC65">
            <v>0.003375586729945245</v>
          </cell>
        </row>
        <row r="66">
          <cell r="AI66">
            <v>0.009493791906327435</v>
          </cell>
          <cell r="BC66">
            <v>0.0040465342551559555</v>
          </cell>
        </row>
        <row r="67">
          <cell r="AI67">
            <v>0.011208212940315874</v>
          </cell>
          <cell r="BC67">
            <v>0.004777271089314964</v>
          </cell>
        </row>
        <row r="68">
          <cell r="AI68">
            <v>0.013054945946530054</v>
          </cell>
          <cell r="BC68">
            <v>0.005564403190324288</v>
          </cell>
        </row>
        <row r="69">
          <cell r="AI69">
            <v>0.01502416261339534</v>
          </cell>
          <cell r="BC69">
            <v>0.0064037414417750654</v>
          </cell>
        </row>
        <row r="70">
          <cell r="AI70">
            <v>0.01711087614120062</v>
          </cell>
          <cell r="BC70">
            <v>0.007293160322478953</v>
          </cell>
        </row>
        <row r="71">
          <cell r="AI71">
            <v>0.019437871040539855</v>
          </cell>
          <cell r="BC71">
            <v>0.008284994214000594</v>
          </cell>
        </row>
        <row r="72">
          <cell r="AI72">
            <v>0.021877657110781514</v>
          </cell>
          <cell r="BC72">
            <v>0.009324903030824904</v>
          </cell>
        </row>
        <row r="73">
          <cell r="AI73">
            <v>0.024675846990537962</v>
          </cell>
          <cell r="BC73">
            <v>0.010517574127114545</v>
          </cell>
        </row>
        <row r="74">
          <cell r="AI74">
            <v>0.027560246013533067</v>
          </cell>
          <cell r="BC74">
            <v>0.011746990104128852</v>
          </cell>
        </row>
        <row r="75">
          <cell r="AI75">
            <v>0.03083221635706893</v>
          </cell>
          <cell r="BC75">
            <v>0.013141600414488383</v>
          </cell>
        </row>
        <row r="76">
          <cell r="AI76">
            <v>0.03338301872163807</v>
          </cell>
          <cell r="BC76">
            <v>0.014228827651845738</v>
          </cell>
        </row>
        <row r="77">
          <cell r="AI77">
            <v>0.036789739408813894</v>
          </cell>
          <cell r="BC77">
            <v>0.01568087253490429</v>
          </cell>
        </row>
        <row r="78">
          <cell r="AI78">
            <v>0.040322593692584986</v>
          </cell>
          <cell r="BC78">
            <v>0.01718667927880673</v>
          </cell>
        </row>
        <row r="79">
          <cell r="AI79">
            <v>0.04397079407590988</v>
          </cell>
          <cell r="BC79">
            <v>0.01874164993399438</v>
          </cell>
        </row>
        <row r="80">
          <cell r="AI80">
            <v>0.04776594604558244</v>
          </cell>
          <cell r="BC80">
            <v>0.020359255691559726</v>
          </cell>
        </row>
        <row r="81">
          <cell r="AI81">
            <v>0.05180495438068025</v>
          </cell>
          <cell r="BC81">
            <v>0.022080800227830936</v>
          </cell>
        </row>
        <row r="82">
          <cell r="AI82">
            <v>0.05601398070218686</v>
          </cell>
          <cell r="BC82">
            <v>0.023874811446833767</v>
          </cell>
        </row>
        <row r="83">
          <cell r="AI83">
            <v>0.06038343379106573</v>
          </cell>
          <cell r="BC83">
            <v>0.02573720128799523</v>
          </cell>
        </row>
        <row r="84">
          <cell r="AI84">
            <v>0.06494274274829774</v>
          </cell>
          <cell r="BC84">
            <v>0.027680513302553143</v>
          </cell>
        </row>
        <row r="85">
          <cell r="AI85">
            <v>0.06961919755575162</v>
          </cell>
          <cell r="BC85">
            <v>0.02967375633523842</v>
          </cell>
        </row>
        <row r="86">
          <cell r="AI86">
            <v>0.07460484373894528</v>
          </cell>
          <cell r="BC86">
            <v>0.03179878585594386</v>
          </cell>
        </row>
        <row r="87">
          <cell r="AI87">
            <v>0.07978110828648488</v>
          </cell>
          <cell r="BC87">
            <v>0.03400506254833782</v>
          </cell>
        </row>
        <row r="88">
          <cell r="AI88">
            <v>0.08507523754017274</v>
          </cell>
          <cell r="BC88">
            <v>0.03626157665646707</v>
          </cell>
        </row>
        <row r="89">
          <cell r="AI89">
            <v>0.09053003924023328</v>
          </cell>
          <cell r="BC89">
            <v>0.038586574102394515</v>
          </cell>
        </row>
        <row r="90">
          <cell r="AI90">
            <v>0.09612223114096506</v>
          </cell>
          <cell r="BC90">
            <v>0.040970131305985126</v>
          </cell>
        </row>
      </sheetData>
      <sheetData sheetId="16">
        <row r="45">
          <cell r="AI45">
            <v>6.714871092100807E-05</v>
          </cell>
        </row>
        <row r="46">
          <cell r="AI46">
            <v>6.37403427684157E-05</v>
          </cell>
        </row>
        <row r="47">
          <cell r="AI47">
            <v>5.4431233297652126E-05</v>
          </cell>
        </row>
        <row r="48">
          <cell r="AI48">
            <v>5.159456580170383E-05</v>
          </cell>
        </row>
        <row r="49">
          <cell r="AI49">
            <v>4.9299902568864865E-05</v>
          </cell>
        </row>
        <row r="50">
          <cell r="AI50">
            <v>4.7454527888451407E-05</v>
          </cell>
        </row>
        <row r="51">
          <cell r="AI51">
            <v>4.405827661888648E-05</v>
          </cell>
        </row>
        <row r="52">
          <cell r="AI52">
            <v>3.98512335725648E-05</v>
          </cell>
        </row>
        <row r="53">
          <cell r="AI53">
            <v>3.577744439466739E-05</v>
          </cell>
        </row>
        <row r="54">
          <cell r="AI54">
            <v>3.245411817109457E-05</v>
          </cell>
        </row>
        <row r="55">
          <cell r="AI55">
            <v>0.0009490685902183848</v>
          </cell>
        </row>
        <row r="56">
          <cell r="AI56">
            <v>0.0028015847470896703</v>
          </cell>
        </row>
        <row r="57">
          <cell r="AI57">
            <v>0.005530596367977012</v>
          </cell>
        </row>
        <row r="58">
          <cell r="AI58">
            <v>0.009119174294282155</v>
          </cell>
        </row>
        <row r="59">
          <cell r="AI59">
            <v>0.013684712965507736</v>
          </cell>
        </row>
        <row r="60">
          <cell r="AI60">
            <v>0.01769321803109566</v>
          </cell>
        </row>
        <row r="61">
          <cell r="AI61">
            <v>0.02213417610006094</v>
          </cell>
        </row>
        <row r="62">
          <cell r="AI62">
            <v>0.02692840138225106</v>
          </cell>
        </row>
        <row r="63">
          <cell r="AI63">
            <v>0.03215960294142001</v>
          </cell>
        </row>
        <row r="64">
          <cell r="AI64">
            <v>0.037843333542425604</v>
          </cell>
        </row>
        <row r="65">
          <cell r="AI65">
            <v>0.04398306965005162</v>
          </cell>
        </row>
        <row r="66">
          <cell r="AI66">
            <v>0.050536366021324094</v>
          </cell>
        </row>
        <row r="67">
          <cell r="AI67">
            <v>0.05748079811174245</v>
          </cell>
        </row>
        <row r="68">
          <cell r="AI68">
            <v>0.06471677265700068</v>
          </cell>
        </row>
        <row r="69">
          <cell r="AI69">
            <v>0.07226114300409071</v>
          </cell>
        </row>
        <row r="70">
          <cell r="AI70">
            <v>0.0799812220253822</v>
          </cell>
        </row>
        <row r="71">
          <cell r="AI71">
            <v>0.08778607600508875</v>
          </cell>
        </row>
        <row r="72">
          <cell r="AI72">
            <v>0.095143313225967</v>
          </cell>
        </row>
        <row r="73">
          <cell r="AI73">
            <v>0.10311855326588565</v>
          </cell>
        </row>
        <row r="74">
          <cell r="AI74">
            <v>0.11061703518900938</v>
          </cell>
        </row>
        <row r="75">
          <cell r="AI75">
            <v>0.11881866100122988</v>
          </cell>
        </row>
        <row r="76">
          <cell r="AI76">
            <v>0.12357847820842131</v>
          </cell>
        </row>
        <row r="77">
          <cell r="AI77">
            <v>0.13096420727467245</v>
          </cell>
        </row>
        <row r="78">
          <cell r="AI78">
            <v>0.1381999969889088</v>
          </cell>
        </row>
        <row r="79">
          <cell r="AI79">
            <v>0.145284651914295</v>
          </cell>
        </row>
        <row r="80">
          <cell r="AI80">
            <v>0.15232443537270904</v>
          </cell>
        </row>
        <row r="81">
          <cell r="AI81">
            <v>0.15950274868249006</v>
          </cell>
        </row>
        <row r="82">
          <cell r="AI82">
            <v>0.16658474578767155</v>
          </cell>
        </row>
        <row r="83">
          <cell r="AI83">
            <v>0.1736057875973411</v>
          </cell>
        </row>
        <row r="84">
          <cell r="AI84">
            <v>0.180699407113433</v>
          </cell>
        </row>
        <row r="85">
          <cell r="AI85">
            <v>0.1877047933645403</v>
          </cell>
        </row>
        <row r="86">
          <cell r="AI86">
            <v>0.19516988433425211</v>
          </cell>
        </row>
        <row r="87">
          <cell r="AI87">
            <v>0.2027863649790626</v>
          </cell>
        </row>
        <row r="88">
          <cell r="AI88">
            <v>0.21039194729445934</v>
          </cell>
        </row>
        <row r="89">
          <cell r="AI89">
            <v>0.21811833436463393</v>
          </cell>
        </row>
        <row r="90">
          <cell r="AI90">
            <v>0.22592683387538154</v>
          </cell>
        </row>
      </sheetData>
      <sheetData sheetId="17"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-9.192804765210158E-10</v>
          </cell>
        </row>
        <row r="52">
          <cell r="AI52">
            <v>-3.6583511825418853E-09</v>
          </cell>
        </row>
        <row r="53">
          <cell r="AI53">
            <v>-4.310037922810501E-08</v>
          </cell>
        </row>
        <row r="54">
          <cell r="AI54">
            <v>-2.790186849336606E-08</v>
          </cell>
        </row>
        <row r="55">
          <cell r="AI55">
            <v>0.000540223597772233</v>
          </cell>
        </row>
        <row r="56">
          <cell r="AI56">
            <v>0.001535165438760856</v>
          </cell>
        </row>
        <row r="57">
          <cell r="AI57">
            <v>0.0029682108219964516</v>
          </cell>
        </row>
        <row r="58">
          <cell r="AI58">
            <v>0.0048476642345351454</v>
          </cell>
        </row>
        <row r="59">
          <cell r="AI59">
            <v>0.0072541801705960736</v>
          </cell>
        </row>
        <row r="60">
          <cell r="AI60">
            <v>0.0102340503303656</v>
          </cell>
        </row>
        <row r="61">
          <cell r="AI61">
            <v>0.014221480771655897</v>
          </cell>
        </row>
        <row r="62">
          <cell r="AI62">
            <v>0.019213722497284296</v>
          </cell>
        </row>
        <row r="63">
          <cell r="AI63">
            <v>0.025269552669805583</v>
          </cell>
        </row>
        <row r="64">
          <cell r="AI64">
            <v>0.032441388311028815</v>
          </cell>
        </row>
        <row r="65">
          <cell r="AI65">
            <v>0.04081146046527118</v>
          </cell>
        </row>
        <row r="66">
          <cell r="AI66">
            <v>0.050285985500523774</v>
          </cell>
        </row>
        <row r="67">
          <cell r="AI67">
            <v>0.06086213969264239</v>
          </cell>
        </row>
        <row r="68">
          <cell r="AI68">
            <v>0.07249742816409929</v>
          </cell>
        </row>
        <row r="69">
          <cell r="AI69">
            <v>0.08516662840600739</v>
          </cell>
        </row>
        <row r="70">
          <cell r="AI70">
            <v>0.09888083986086495</v>
          </cell>
        </row>
        <row r="71">
          <cell r="AI71">
            <v>0.11260171594625888</v>
          </cell>
        </row>
        <row r="72">
          <cell r="AI72">
            <v>0.12562645055653607</v>
          </cell>
        </row>
        <row r="73">
          <cell r="AI73">
            <v>0.13933343415274863</v>
          </cell>
        </row>
        <row r="74">
          <cell r="AI74">
            <v>0.15207260189248814</v>
          </cell>
        </row>
        <row r="75">
          <cell r="AI75">
            <v>0.1654636611078023</v>
          </cell>
        </row>
        <row r="76">
          <cell r="AI76">
            <v>0.17370216361191965</v>
          </cell>
        </row>
        <row r="77">
          <cell r="AI77">
            <v>0.18521495515957584</v>
          </cell>
        </row>
        <row r="78">
          <cell r="AI78">
            <v>0.19612433144422445</v>
          </cell>
        </row>
        <row r="79">
          <cell r="AI79">
            <v>0.2064237137792736</v>
          </cell>
        </row>
        <row r="80">
          <cell r="AI80">
            <v>0.21630805953477075</v>
          </cell>
        </row>
        <row r="81">
          <cell r="AI81">
            <v>0.2258521959255735</v>
          </cell>
        </row>
        <row r="82">
          <cell r="AI82">
            <v>0.2348005754149766</v>
          </cell>
        </row>
        <row r="83">
          <cell r="AI83">
            <v>0.24324271285266147</v>
          </cell>
        </row>
        <row r="84">
          <cell r="AI84">
            <v>0.25141944788741005</v>
          </cell>
        </row>
        <row r="85">
          <cell r="AI85">
            <v>0.25915515142152706</v>
          </cell>
        </row>
        <row r="86">
          <cell r="AI86">
            <v>0.2672449453919852</v>
          </cell>
        </row>
        <row r="87">
          <cell r="AI87">
            <v>0.27528972804444607</v>
          </cell>
        </row>
        <row r="88">
          <cell r="AI88">
            <v>0.2830958642958734</v>
          </cell>
        </row>
        <row r="89">
          <cell r="AI89">
            <v>0.29086577125485985</v>
          </cell>
        </row>
        <row r="90">
          <cell r="AI90">
            <v>0.2985669981453131</v>
          </cell>
        </row>
      </sheetData>
      <sheetData sheetId="18">
        <row r="15">
          <cell r="AE15">
            <v>0.9768866847342426</v>
          </cell>
          <cell r="AF15">
            <v>1.8359816488100354E-05</v>
          </cell>
          <cell r="AG15">
            <v>0.020062880328000323</v>
          </cell>
          <cell r="AH15">
            <v>0.001046553630735549</v>
          </cell>
          <cell r="AI15">
            <v>0.0019855214905334425</v>
          </cell>
          <cell r="AJ15">
            <v>0</v>
          </cell>
          <cell r="AK15">
            <v>0</v>
          </cell>
          <cell r="AL15">
            <v>0</v>
          </cell>
        </row>
        <row r="16">
          <cell r="AE16">
            <v>0.9749352649456474</v>
          </cell>
          <cell r="AF16">
            <v>1.827489316374089E-05</v>
          </cell>
          <cell r="AG16">
            <v>0.020826792945986522</v>
          </cell>
          <cell r="AH16">
            <v>0.0010630393687870966</v>
          </cell>
          <cell r="AI16">
            <v>0.0031566278464148587</v>
          </cell>
          <cell r="AJ16">
            <v>0</v>
          </cell>
          <cell r="AK16">
            <v>0</v>
          </cell>
          <cell r="AL16">
            <v>0</v>
          </cell>
        </row>
        <row r="17">
          <cell r="AE17">
            <v>0.9732366365485167</v>
          </cell>
          <cell r="AF17">
            <v>1.8300265024010927E-05</v>
          </cell>
          <cell r="AG17">
            <v>0.020759844906794663</v>
          </cell>
          <cell r="AH17">
            <v>0.0011248590766850405</v>
          </cell>
          <cell r="AI17">
            <v>0.004860359202979611</v>
          </cell>
          <cell r="AJ17">
            <v>0</v>
          </cell>
          <cell r="AK17">
            <v>0</v>
          </cell>
          <cell r="AL17">
            <v>0</v>
          </cell>
        </row>
        <row r="18">
          <cell r="AE18">
            <v>0.9716084059636801</v>
          </cell>
          <cell r="AF18">
            <v>1.823403491596752E-05</v>
          </cell>
          <cell r="AG18">
            <v>0.020812241526909386</v>
          </cell>
          <cell r="AH18">
            <v>0.001145742279551383</v>
          </cell>
          <cell r="AI18">
            <v>0.00641537619494338</v>
          </cell>
          <cell r="AJ18">
            <v>0</v>
          </cell>
          <cell r="AK18">
            <v>0</v>
          </cell>
          <cell r="AL18">
            <v>0</v>
          </cell>
        </row>
        <row r="19">
          <cell r="AE19">
            <v>0.969913413770038</v>
          </cell>
          <cell r="AF19">
            <v>1.8043929211583393E-05</v>
          </cell>
          <cell r="AG19">
            <v>0.02107475066599827</v>
          </cell>
          <cell r="AH19">
            <v>0.001168326006136744</v>
          </cell>
          <cell r="AI19">
            <v>0.007825465628615613</v>
          </cell>
          <cell r="AJ19">
            <v>0</v>
          </cell>
          <cell r="AK19">
            <v>0</v>
          </cell>
          <cell r="AL19">
            <v>0</v>
          </cell>
        </row>
        <row r="20">
          <cell r="AE20">
            <v>0.9682584808606673</v>
          </cell>
          <cell r="AF20">
            <v>1.7501626895702796E-05</v>
          </cell>
          <cell r="AG20">
            <v>0.021175828144468636</v>
          </cell>
          <cell r="AH20">
            <v>0.001180238230661196</v>
          </cell>
          <cell r="AI20">
            <v>0.009367951137307217</v>
          </cell>
          <cell r="AJ20">
            <v>0</v>
          </cell>
          <cell r="AK20">
            <v>0</v>
          </cell>
          <cell r="AL20">
            <v>0</v>
          </cell>
        </row>
        <row r="21">
          <cell r="AE21">
            <v>0.9663873887917886</v>
          </cell>
          <cell r="AF21">
            <v>1.6636785634551113E-05</v>
          </cell>
          <cell r="AG21">
            <v>0.021005942313691364</v>
          </cell>
          <cell r="AH21">
            <v>0.0011662491418910684</v>
          </cell>
          <cell r="AI21">
            <v>0.011314184108398065</v>
          </cell>
          <cell r="AJ21">
            <v>0.00010959885312626164</v>
          </cell>
          <cell r="AK21">
            <v>0</v>
          </cell>
          <cell r="AL21">
            <v>5.470154536330653E-12</v>
          </cell>
        </row>
        <row r="22">
          <cell r="AE22">
            <v>0.9643398806297357</v>
          </cell>
          <cell r="AF22">
            <v>1.5620258006037978E-05</v>
          </cell>
          <cell r="AG22">
            <v>0.020705808606276938</v>
          </cell>
          <cell r="AH22">
            <v>0.0011259987405695122</v>
          </cell>
          <cell r="AI22">
            <v>0.013564626827435018</v>
          </cell>
          <cell r="AJ22">
            <v>0.0002480649162590395</v>
          </cell>
          <cell r="AK22">
            <v>0</v>
          </cell>
          <cell r="AL22">
            <v>2.171755803591456E-11</v>
          </cell>
        </row>
        <row r="23">
          <cell r="AE23">
            <v>0.9619580310008664</v>
          </cell>
          <cell r="AF23">
            <v>1.4616232840729833E-05</v>
          </cell>
          <cell r="AG23">
            <v>0.020659564324162327</v>
          </cell>
          <cell r="AH23">
            <v>0.0010646196338582748</v>
          </cell>
          <cell r="AI23">
            <v>0.015888940147522172</v>
          </cell>
          <cell r="AJ23">
            <v>0.0004142283486202377</v>
          </cell>
          <cell r="AK23">
            <v>0</v>
          </cell>
          <cell r="AL23">
            <v>3.1212984624312587E-10</v>
          </cell>
        </row>
        <row r="24">
          <cell r="AE24">
            <v>0.95950171551215</v>
          </cell>
          <cell r="AF24">
            <v>1.3713725916378863E-05</v>
          </cell>
          <cell r="AG24">
            <v>0.020661499141614345</v>
          </cell>
          <cell r="AH24">
            <v>0.0009936388339390966</v>
          </cell>
          <cell r="AI24">
            <v>0.018223742988485173</v>
          </cell>
          <cell r="AJ24">
            <v>0.0006056889178041817</v>
          </cell>
          <cell r="AK24">
            <v>0</v>
          </cell>
          <cell r="AL24">
            <v>8.800909069000533E-10</v>
          </cell>
        </row>
        <row r="25">
          <cell r="AE25">
            <v>0.9096978173708735</v>
          </cell>
          <cell r="AF25">
            <v>0.0002406661427454426</v>
          </cell>
          <cell r="AG25">
            <v>0.03740677817195187</v>
          </cell>
          <cell r="AH25">
            <v>0.006423063390798854</v>
          </cell>
          <cell r="AI25">
            <v>0.04186138674583525</v>
          </cell>
          <cell r="AJ25">
            <v>0.004210661732923889</v>
          </cell>
          <cell r="AK25">
            <v>1.5604499464440945E-05</v>
          </cell>
          <cell r="AL25">
            <v>0.00014402194540663537</v>
          </cell>
        </row>
        <row r="26">
          <cell r="AE26">
            <v>0.8605889561115212</v>
          </cell>
          <cell r="AF26">
            <v>0.0007517719422450099</v>
          </cell>
          <cell r="AG26">
            <v>0.05259439180186478</v>
          </cell>
          <cell r="AH26">
            <v>0.013281253230778134</v>
          </cell>
          <cell r="AI26">
            <v>0.0642729949978041</v>
          </cell>
          <cell r="AJ26">
            <v>0.008046506070547334</v>
          </cell>
          <cell r="AK26">
            <v>5.771871986866586E-05</v>
          </cell>
          <cell r="AL26">
            <v>0.0004064071253707546</v>
          </cell>
        </row>
        <row r="27">
          <cell r="AE27">
            <v>0.812786342872512</v>
          </cell>
          <cell r="AF27">
            <v>0.0015195753129512738</v>
          </cell>
          <cell r="AG27">
            <v>0.06617019269970291</v>
          </cell>
          <cell r="AH27">
            <v>0.021369050338531696</v>
          </cell>
          <cell r="AI27">
            <v>0.08521379430796684</v>
          </cell>
          <cell r="AJ27">
            <v>0.012042250253735294</v>
          </cell>
          <cell r="AK27">
            <v>0.00012380881949543293</v>
          </cell>
          <cell r="AL27">
            <v>0.0007749853951043739</v>
          </cell>
        </row>
        <row r="28">
          <cell r="AE28">
            <v>0.7658977223319026</v>
          </cell>
          <cell r="AF28">
            <v>0.0025329354871254754</v>
          </cell>
          <cell r="AG28">
            <v>0.07834314362801514</v>
          </cell>
          <cell r="AH28">
            <v>0.030658354623250405</v>
          </cell>
          <cell r="AI28">
            <v>0.10489591817599173</v>
          </cell>
          <cell r="AJ28">
            <v>0.016213737686230245</v>
          </cell>
          <cell r="AK28">
            <v>0.00021277392690460667</v>
          </cell>
          <cell r="AL28">
            <v>0.0012454141405798072</v>
          </cell>
        </row>
        <row r="29">
          <cell r="AE29">
            <v>0.719107937874064</v>
          </cell>
          <cell r="AF29">
            <v>0.0038067093544551264</v>
          </cell>
          <cell r="AG29">
            <v>0.08938354511141075</v>
          </cell>
          <cell r="AH29">
            <v>0.04128145933665437</v>
          </cell>
          <cell r="AI29">
            <v>0.12364150767945963</v>
          </cell>
          <cell r="AJ29">
            <v>0.020628451864383876</v>
          </cell>
          <cell r="AK29">
            <v>0.00032588999182836585</v>
          </cell>
          <cell r="AL29">
            <v>0.0018244987877440997</v>
          </cell>
        </row>
        <row r="30">
          <cell r="AE30">
            <v>0.6721079141026686</v>
          </cell>
          <cell r="AF30">
            <v>0.0053553278515614125</v>
          </cell>
          <cell r="AG30">
            <v>0.09935582140291505</v>
          </cell>
          <cell r="AH30">
            <v>0.053335119406747684</v>
          </cell>
          <cell r="AI30">
            <v>0.14154455469154922</v>
          </cell>
          <cell r="AJ30">
            <v>0.025318216790319394</v>
          </cell>
          <cell r="AK30">
            <v>0.0004644320102571283</v>
          </cell>
          <cell r="AL30">
            <v>0.0025186137439813187</v>
          </cell>
        </row>
        <row r="31">
          <cell r="AE31">
            <v>0.627711898818782</v>
          </cell>
          <cell r="AF31">
            <v>0.007030498443849082</v>
          </cell>
          <cell r="AG31">
            <v>0.10826691439443538</v>
          </cell>
          <cell r="AH31">
            <v>0.06496857194585727</v>
          </cell>
          <cell r="AI31">
            <v>0.15812723253852776</v>
          </cell>
          <cell r="AJ31">
            <v>0.02984540866972035</v>
          </cell>
          <cell r="AK31">
            <v>0.000625300449743903</v>
          </cell>
          <cell r="AL31">
            <v>0.003424174739084113</v>
          </cell>
        </row>
        <row r="32">
          <cell r="AE32">
            <v>0.5859228212531825</v>
          </cell>
          <cell r="AF32">
            <v>0.00881981437047183</v>
          </cell>
          <cell r="AG32">
            <v>0.11629159382630913</v>
          </cell>
          <cell r="AH32">
            <v>0.07613216237234789</v>
          </cell>
          <cell r="AI32">
            <v>0.1733122613298486</v>
          </cell>
          <cell r="AJ32">
            <v>0.03418694841860372</v>
          </cell>
          <cell r="AK32">
            <v>0.0008068835254130184</v>
          </cell>
          <cell r="AL32">
            <v>0.00452751490382317</v>
          </cell>
        </row>
        <row r="33">
          <cell r="AE33">
            <v>0.5465635592948584</v>
          </cell>
          <cell r="AF33">
            <v>0.010726202566169374</v>
          </cell>
          <cell r="AG33">
            <v>0.12342384897780065</v>
          </cell>
          <cell r="AH33">
            <v>0.08688492426481426</v>
          </cell>
          <cell r="AI33">
            <v>0.18720187316786863</v>
          </cell>
          <cell r="AJ33">
            <v>0.03836302827660076</v>
          </cell>
          <cell r="AK33">
            <v>0.0010092351117740744</v>
          </cell>
          <cell r="AL33">
            <v>0.0058273283401138656</v>
          </cell>
        </row>
        <row r="34">
          <cell r="AE34">
            <v>0.509388645289225</v>
          </cell>
          <cell r="AF34">
            <v>0.012756830483920711</v>
          </cell>
          <cell r="AG34">
            <v>0.1297274961644405</v>
          </cell>
          <cell r="AH34">
            <v>0.09728203722845014</v>
          </cell>
          <cell r="AI34">
            <v>0.199889949119869</v>
          </cell>
          <cell r="AJ34">
            <v>0.042393933716511706</v>
          </cell>
          <cell r="AK34">
            <v>0.0012330193727802868</v>
          </cell>
          <cell r="AL34">
            <v>0.007328088624802682</v>
          </cell>
        </row>
        <row r="35">
          <cell r="AE35">
            <v>0.474432671332655</v>
          </cell>
          <cell r="AF35">
            <v>0.014907505197371083</v>
          </cell>
          <cell r="AG35">
            <v>0.13518448334918082</v>
          </cell>
          <cell r="AH35">
            <v>0.10729860971741667</v>
          </cell>
          <cell r="AI35">
            <v>0.21139763026188374</v>
          </cell>
          <cell r="AJ35">
            <v>0.04627621951102485</v>
          </cell>
          <cell r="AK35">
            <v>0.0014777004582305505</v>
          </cell>
          <cell r="AL35">
            <v>0.009025180172237201</v>
          </cell>
        </row>
        <row r="36">
          <cell r="AE36">
            <v>0.4423227076275695</v>
          </cell>
          <cell r="AF36">
            <v>0.01716106897502512</v>
          </cell>
          <cell r="AG36">
            <v>0.1396648379282618</v>
          </cell>
          <cell r="AH36">
            <v>0.11682549641982147</v>
          </cell>
          <cell r="AI36">
            <v>0.2214268901483364</v>
          </cell>
          <cell r="AJ36">
            <v>0.049951610706307416</v>
          </cell>
          <cell r="AK36">
            <v>0.0017413855177629504</v>
          </cell>
          <cell r="AL36">
            <v>0.010906002676915421</v>
          </cell>
        </row>
        <row r="37">
          <cell r="AE37">
            <v>0.4138233624578446</v>
          </cell>
          <cell r="AF37">
            <v>0.019498543300024977</v>
          </cell>
          <cell r="AG37">
            <v>0.14298851776359844</v>
          </cell>
          <cell r="AH37">
            <v>0.12571616325100193</v>
          </cell>
          <cell r="AI37">
            <v>0.22964548220965286</v>
          </cell>
          <cell r="AJ37">
            <v>0.05335036685453903</v>
          </cell>
          <cell r="AK37">
            <v>0.0020220237401020517</v>
          </cell>
          <cell r="AL37">
            <v>0.012955540423236036</v>
          </cell>
        </row>
        <row r="38">
          <cell r="AE38">
            <v>0.3889837062026959</v>
          </cell>
          <cell r="AF38">
            <v>0.021901572865166898</v>
          </cell>
          <cell r="AG38">
            <v>0.14520864842745584</v>
          </cell>
          <cell r="AH38">
            <v>0.13388982667334345</v>
          </cell>
          <cell r="AI38">
            <v>0.2360871181466878</v>
          </cell>
          <cell r="AJ38">
            <v>0.05645131883263091</v>
          </cell>
          <cell r="AK38">
            <v>0.0023177016656865702</v>
          </cell>
          <cell r="AL38">
            <v>0.015160107186332657</v>
          </cell>
        </row>
        <row r="39">
          <cell r="AE39">
            <v>0.36807006793309194</v>
          </cell>
          <cell r="AF39">
            <v>0.024333704750409087</v>
          </cell>
          <cell r="AG39">
            <v>0.1462764893778195</v>
          </cell>
          <cell r="AH39">
            <v>0.14121278644525703</v>
          </cell>
          <cell r="AI39">
            <v>0.240775026852336</v>
          </cell>
          <cell r="AJ39">
            <v>0.05921532667647493</v>
          </cell>
          <cell r="AK39">
            <v>0.0026243967249290757</v>
          </cell>
          <cell r="AL39">
            <v>0.0174922012396829</v>
          </cell>
        </row>
        <row r="40">
          <cell r="AE40">
            <v>0.35132473324963603</v>
          </cell>
          <cell r="AF40">
            <v>0.026761543454583078</v>
          </cell>
          <cell r="AG40">
            <v>0.14617151749844637</v>
          </cell>
          <cell r="AH40">
            <v>0.1475562079935663</v>
          </cell>
          <cell r="AI40">
            <v>0.24371740799531844</v>
          </cell>
          <cell r="AJ40">
            <v>0.0616057421260998</v>
          </cell>
          <cell r="AK40">
            <v>0.002938425245901207</v>
          </cell>
          <cell r="AL40">
            <v>0.019924422436448846</v>
          </cell>
        </row>
        <row r="41">
          <cell r="AE41">
            <v>0.3377595238487199</v>
          </cell>
          <cell r="AF41">
            <v>0.029118400472116012</v>
          </cell>
          <cell r="AG41">
            <v>0.14534462396836983</v>
          </cell>
          <cell r="AH41">
            <v>0.1530714997497318</v>
          </cell>
          <cell r="AI41">
            <v>0.2454874791191631</v>
          </cell>
          <cell r="AJ41">
            <v>0.06366314127793452</v>
          </cell>
          <cell r="AK41">
            <v>0.003277606831821877</v>
          </cell>
          <cell r="AL41">
            <v>0.022277724732142748</v>
          </cell>
        </row>
        <row r="42">
          <cell r="AE42">
            <v>0.3256695613109409</v>
          </cell>
          <cell r="AF42">
            <v>0.0314560367414195</v>
          </cell>
          <cell r="AG42">
            <v>0.14422067640539415</v>
          </cell>
          <cell r="AH42">
            <v>0.15812640593472235</v>
          </cell>
          <cell r="AI42">
            <v>0.24674759080022216</v>
          </cell>
          <cell r="AJ42">
            <v>0.06554041931404475</v>
          </cell>
          <cell r="AK42">
            <v>0.003646488414719901</v>
          </cell>
          <cell r="AL42">
            <v>0.02459282107853601</v>
          </cell>
        </row>
        <row r="43">
          <cell r="AE43">
            <v>0.3145617756503871</v>
          </cell>
          <cell r="AF43">
            <v>0.033784559094446345</v>
          </cell>
          <cell r="AG43">
            <v>0.1429196064975725</v>
          </cell>
          <cell r="AH43">
            <v>0.1628457467665006</v>
          </cell>
          <cell r="AI43">
            <v>0.24768938905084514</v>
          </cell>
          <cell r="AJ43">
            <v>0.06728132376743444</v>
          </cell>
          <cell r="AK43">
            <v>0.004045107405982564</v>
          </cell>
          <cell r="AL43">
            <v>0.026872491766831128</v>
          </cell>
        </row>
        <row r="44">
          <cell r="AE44">
            <v>0.3047801207341607</v>
          </cell>
          <cell r="AF44">
            <v>0.03608697239966167</v>
          </cell>
          <cell r="AG44">
            <v>0.14135151675095628</v>
          </cell>
          <cell r="AH44">
            <v>0.16716430774686566</v>
          </cell>
          <cell r="AI44">
            <v>0.24818390460686698</v>
          </cell>
          <cell r="AJ44">
            <v>0.06886681613230108</v>
          </cell>
          <cell r="AK44">
            <v>0.004470987344033931</v>
          </cell>
          <cell r="AL44">
            <v>0.029095374285153786</v>
          </cell>
        </row>
        <row r="45">
          <cell r="AE45">
            <v>0.2964435015383899</v>
          </cell>
          <cell r="AF45">
            <v>0.03834855410086126</v>
          </cell>
          <cell r="AG45">
            <v>0.1394846703381909</v>
          </cell>
          <cell r="AH45">
            <v>0.17106507851299893</v>
          </cell>
          <cell r="AI45">
            <v>0.24820857352698064</v>
          </cell>
          <cell r="AJ45">
            <v>0.07028708899317007</v>
          </cell>
          <cell r="AK45">
            <v>0.004921297395234941</v>
          </cell>
          <cell r="AL45">
            <v>0.031241235594173314</v>
          </cell>
        </row>
        <row r="46">
          <cell r="AE46">
            <v>0.29149525644035257</v>
          </cell>
          <cell r="AF46">
            <v>0.040555699683443</v>
          </cell>
          <cell r="AG46">
            <v>0.1366482985249447</v>
          </cell>
          <cell r="AH46">
            <v>0.17432478811424965</v>
          </cell>
          <cell r="AI46">
            <v>0.24688638576440872</v>
          </cell>
          <cell r="AJ46">
            <v>0.07140491131535184</v>
          </cell>
          <cell r="AK46">
            <v>0.00539394579827446</v>
          </cell>
          <cell r="AL46">
            <v>0.03329071435897514</v>
          </cell>
        </row>
        <row r="47">
          <cell r="AE47">
            <v>0.29068632112997017</v>
          </cell>
          <cell r="AF47">
            <v>0.04267605020730556</v>
          </cell>
          <cell r="AG47">
            <v>0.13260433633058488</v>
          </cell>
          <cell r="AH47">
            <v>0.17682278697418607</v>
          </cell>
          <cell r="AI47">
            <v>0.243945392586133</v>
          </cell>
          <cell r="AJ47">
            <v>0.072165846362163</v>
          </cell>
          <cell r="AK47">
            <v>0.005881923816714348</v>
          </cell>
          <cell r="AL47">
            <v>0.035217342592942874</v>
          </cell>
        </row>
        <row r="48">
          <cell r="AE48">
            <v>0.2903076104709631</v>
          </cell>
          <cell r="AF48">
            <v>0.04470603775466517</v>
          </cell>
          <cell r="AG48">
            <v>0.12884280042814994</v>
          </cell>
          <cell r="AH48">
            <v>0.17891593123230853</v>
          </cell>
          <cell r="AI48">
            <v>0.24101279760991623</v>
          </cell>
          <cell r="AJ48">
            <v>0.07281143596839881</v>
          </cell>
          <cell r="AK48">
            <v>0.006382563013857285</v>
          </cell>
          <cell r="AL48">
            <v>0.0370208235217409</v>
          </cell>
        </row>
        <row r="49">
          <cell r="AE49">
            <v>0.29030071503857663</v>
          </cell>
          <cell r="AF49">
            <v>0.046650287161762345</v>
          </cell>
          <cell r="AG49">
            <v>0.12533983580305552</v>
          </cell>
          <cell r="AH49">
            <v>0.1806663835246504</v>
          </cell>
          <cell r="AI49">
            <v>0.23809162027347766</v>
          </cell>
          <cell r="AJ49">
            <v>0.07335529409754726</v>
          </cell>
          <cell r="AK49">
            <v>0.006894579326704318</v>
          </cell>
          <cell r="AL49">
            <v>0.03870128477422603</v>
          </cell>
        </row>
        <row r="50">
          <cell r="AE50">
            <v>0.2905988788295365</v>
          </cell>
          <cell r="AF50">
            <v>0.04852517130972322</v>
          </cell>
          <cell r="AG50">
            <v>0.12204991279685391</v>
          </cell>
          <cell r="AH50">
            <v>0.18214600598295863</v>
          </cell>
          <cell r="AI50">
            <v>0.2351752798749082</v>
          </cell>
          <cell r="AJ50">
            <v>0.07381562328493524</v>
          </cell>
          <cell r="AK50">
            <v>0.0074187428886498975</v>
          </cell>
          <cell r="AL50">
            <v>0.04027038503243466</v>
          </cell>
        </row>
        <row r="51">
          <cell r="AE51">
            <v>0.2911505467928848</v>
          </cell>
          <cell r="AF51">
            <v>0.05035670121624576</v>
          </cell>
          <cell r="AG51">
            <v>0.1189864646093752</v>
          </cell>
          <cell r="AH51">
            <v>0.18338173604822847</v>
          </cell>
          <cell r="AI51">
            <v>0.23227305283117217</v>
          </cell>
          <cell r="AJ51">
            <v>0.07415374754194633</v>
          </cell>
          <cell r="AK51">
            <v>0.007966337136510626</v>
          </cell>
          <cell r="AL51">
            <v>0.041731413823636786</v>
          </cell>
        </row>
        <row r="52">
          <cell r="AE52">
            <v>0.2918581843005664</v>
          </cell>
          <cell r="AF52">
            <v>0.052160014774527884</v>
          </cell>
          <cell r="AG52">
            <v>0.11609490857794505</v>
          </cell>
          <cell r="AH52">
            <v>0.18447308902458814</v>
          </cell>
          <cell r="AI52">
            <v>0.22939043129997175</v>
          </cell>
          <cell r="AJ52">
            <v>0.07439462068905411</v>
          </cell>
          <cell r="AK52">
            <v>0.008536991019034733</v>
          </cell>
          <cell r="AL52">
            <v>0.04309176031431225</v>
          </cell>
        </row>
        <row r="53">
          <cell r="AE53">
            <v>0.29259391312362665</v>
          </cell>
          <cell r="AF53">
            <v>0.05394352487203143</v>
          </cell>
          <cell r="AG53">
            <v>0.1133171704633424</v>
          </cell>
          <cell r="AH53">
            <v>0.185533158258232</v>
          </cell>
          <cell r="AI53">
            <v>0.22656627113380587</v>
          </cell>
          <cell r="AJ53">
            <v>0.07456353127305382</v>
          </cell>
          <cell r="AK53">
            <v>0.009128714643972347</v>
          </cell>
          <cell r="AL53">
            <v>0.04435371623193562</v>
          </cell>
        </row>
        <row r="54">
          <cell r="AE54">
            <v>0.29335200014550566</v>
          </cell>
          <cell r="AF54">
            <v>0.05571722439184091</v>
          </cell>
          <cell r="AG54">
            <v>0.11063747942601057</v>
          </cell>
          <cell r="AH54">
            <v>0.18656411437683756</v>
          </cell>
          <cell r="AI54">
            <v>0.22378763574850108</v>
          </cell>
          <cell r="AJ54">
            <v>0.07466589070339415</v>
          </cell>
          <cell r="AK54">
            <v>0.009740910442176242</v>
          </cell>
          <cell r="AL54">
            <v>0.045534744765733944</v>
          </cell>
        </row>
        <row r="55">
          <cell r="AE55">
            <v>0.29413249330403984</v>
          </cell>
          <cell r="AF55">
            <v>0.05748109988958412</v>
          </cell>
          <cell r="AG55">
            <v>0.10804629765054667</v>
          </cell>
          <cell r="AH55">
            <v>0.1875682999658008</v>
          </cell>
          <cell r="AI55">
            <v>0.22105008373571056</v>
          </cell>
          <cell r="AJ55">
            <v>0.07470534105743352</v>
          </cell>
          <cell r="AK55">
            <v>0.010371015489010604</v>
          </cell>
          <cell r="AL55">
            <v>0.046645368907873644</v>
          </cell>
        </row>
        <row r="56">
          <cell r="AE56">
            <v>0.29492990838746075</v>
          </cell>
          <cell r="AF56">
            <v>0.059248495618863986</v>
          </cell>
          <cell r="AG56">
            <v>0.10552492469073554</v>
          </cell>
          <cell r="AH56">
            <v>0.18854919343829707</v>
          </cell>
          <cell r="AI56">
            <v>0.21833671717973224</v>
          </cell>
          <cell r="AJ56">
            <v>0.07468771313729342</v>
          </cell>
          <cell r="AK56">
            <v>0.011019823623863285</v>
          </cell>
          <cell r="AL56">
            <v>0.047703223923753896</v>
          </cell>
        </row>
        <row r="57">
          <cell r="AE57">
            <v>0.29573996160018345</v>
          </cell>
          <cell r="AF57">
            <v>0.06102446399370903</v>
          </cell>
          <cell r="AG57">
            <v>0.1030649267282613</v>
          </cell>
          <cell r="AH57">
            <v>0.18950760308827605</v>
          </cell>
          <cell r="AI57">
            <v>0.21564130773712917</v>
          </cell>
          <cell r="AJ57">
            <v>0.07461659309787962</v>
          </cell>
          <cell r="AK57">
            <v>0.011686697304031969</v>
          </cell>
          <cell r="AL57">
            <v>0.04871844645052948</v>
          </cell>
        </row>
        <row r="58">
          <cell r="AE58">
            <v>0.2965640913619121</v>
          </cell>
          <cell r="AF58">
            <v>0.06280164745922369</v>
          </cell>
          <cell r="AG58">
            <v>0.1006672215207369</v>
          </cell>
          <cell r="AH58">
            <v>0.19044363237552356</v>
          </cell>
          <cell r="AI58">
            <v>0.21296921157855092</v>
          </cell>
          <cell r="AJ58">
            <v>0.07449379289180495</v>
          </cell>
          <cell r="AK58">
            <v>0.012368120378306218</v>
          </cell>
          <cell r="AL58">
            <v>0.049692282433941484</v>
          </cell>
        </row>
        <row r="59">
          <cell r="AE59">
            <v>0.29739704041425685</v>
          </cell>
          <cell r="AF59">
            <v>0.06458885324989908</v>
          </cell>
          <cell r="AG59">
            <v>0.09832060353567572</v>
          </cell>
          <cell r="AH59">
            <v>0.19135894859095945</v>
          </cell>
          <cell r="AI59">
            <v>0.21031042296014135</v>
          </cell>
          <cell r="AJ59">
            <v>0.07432365818115724</v>
          </cell>
          <cell r="AK59">
            <v>0.013064733415220145</v>
          </cell>
          <cell r="AL59">
            <v>0.05063573965269019</v>
          </cell>
        </row>
        <row r="60">
          <cell r="AE60">
            <v>0.2982375893096053</v>
          </cell>
          <cell r="AF60">
            <v>0.06638559768204463</v>
          </cell>
          <cell r="AG60">
            <v>0.0960212187253588</v>
          </cell>
          <cell r="AH60">
            <v>0.1922544767061499</v>
          </cell>
          <cell r="AI60">
            <v>0.20766388471799538</v>
          </cell>
          <cell r="AJ60">
            <v>0.07410910993606003</v>
          </cell>
          <cell r="AK60">
            <v>0.013775070299172387</v>
          </cell>
          <cell r="AL60">
            <v>0.0515530526236136</v>
          </cell>
        </row>
      </sheetData>
      <sheetData sheetId="19">
        <row r="15">
          <cell r="T15">
            <v>2748.3013840169037</v>
          </cell>
          <cell r="V15">
            <v>2685.384503214139</v>
          </cell>
          <cell r="W15">
            <v>0.054069859395902406</v>
          </cell>
          <cell r="X15">
            <v>52.85845605478963</v>
          </cell>
          <cell r="Y15">
            <v>3.3244978198855146</v>
          </cell>
          <cell r="Z15">
            <v>6.67985706869427</v>
          </cell>
          <cell r="AA15">
            <v>0</v>
          </cell>
          <cell r="AB15">
            <v>0</v>
          </cell>
          <cell r="AC15">
            <v>0</v>
          </cell>
        </row>
        <row r="16">
          <cell r="T16">
            <v>2753.562506733348</v>
          </cell>
          <cell r="V16">
            <v>2684.7799264147084</v>
          </cell>
          <cell r="W16">
            <v>0.05273851068021317</v>
          </cell>
          <cell r="X16">
            <v>54.84191315647848</v>
          </cell>
          <cell r="Y16">
            <v>3.3353310080321714</v>
          </cell>
          <cell r="Z16">
            <v>10.5525976434487</v>
          </cell>
          <cell r="AA16">
            <v>0</v>
          </cell>
          <cell r="AB16">
            <v>0</v>
          </cell>
          <cell r="AC16">
            <v>0</v>
          </cell>
        </row>
        <row r="17">
          <cell r="T17">
            <v>2819.3786009999994</v>
          </cell>
          <cell r="V17">
            <v>2735.726480496153</v>
          </cell>
          <cell r="W17">
            <v>0.05247350220085032</v>
          </cell>
          <cell r="X17">
            <v>65.06490324452986</v>
          </cell>
          <cell r="Y17">
            <v>3.273659630649894</v>
          </cell>
          <cell r="Z17">
            <v>15.261084126466137</v>
          </cell>
          <cell r="AA17">
            <v>0</v>
          </cell>
          <cell r="AB17">
            <v>0</v>
          </cell>
          <cell r="AC17">
            <v>0</v>
          </cell>
        </row>
        <row r="18">
          <cell r="T18">
            <v>2745.7730409999995</v>
          </cell>
          <cell r="V18">
            <v>2660.6304884038327</v>
          </cell>
          <cell r="W18">
            <v>0.049855043702343366</v>
          </cell>
          <cell r="X18">
            <v>62.220948728244096</v>
          </cell>
          <cell r="Y18">
            <v>3.216830158017584</v>
          </cell>
          <cell r="Z18">
            <v>19.65491866620316</v>
          </cell>
          <cell r="AA18">
            <v>0</v>
          </cell>
          <cell r="AB18">
            <v>0</v>
          </cell>
          <cell r="AC18">
            <v>0</v>
          </cell>
        </row>
        <row r="19">
          <cell r="T19">
            <v>2718.031967</v>
          </cell>
          <cell r="V19">
            <v>2629.248124682264</v>
          </cell>
          <cell r="W19">
            <v>0.04783497990474259</v>
          </cell>
          <cell r="X19">
            <v>61.92014332504594</v>
          </cell>
          <cell r="Y19">
            <v>3.1970848795652196</v>
          </cell>
          <cell r="Z19">
            <v>23.61877913321973</v>
          </cell>
          <cell r="AA19">
            <v>0</v>
          </cell>
          <cell r="AB19">
            <v>0</v>
          </cell>
          <cell r="AC19">
            <v>0</v>
          </cell>
        </row>
        <row r="20">
          <cell r="T20">
            <v>2791.7126636114026</v>
          </cell>
          <cell r="V20">
            <v>2696.0070556630453</v>
          </cell>
          <cell r="W20">
            <v>0.04676651938260615</v>
          </cell>
          <cell r="X20">
            <v>63.514375942860724</v>
          </cell>
          <cell r="Y20">
            <v>3.2656419047436263</v>
          </cell>
          <cell r="Z20">
            <v>28.878823581369936</v>
          </cell>
          <cell r="AA20">
            <v>0</v>
          </cell>
          <cell r="AB20">
            <v>0</v>
          </cell>
          <cell r="AC20">
            <v>0</v>
          </cell>
        </row>
        <row r="21">
          <cell r="T21">
            <v>2900.1887724446647</v>
          </cell>
          <cell r="V21">
            <v>2795.820484171921</v>
          </cell>
          <cell r="W21">
            <v>0.044777090474036677</v>
          </cell>
          <cell r="X21">
            <v>64.66360508976464</v>
          </cell>
          <cell r="Y21">
            <v>3.2563607808585666</v>
          </cell>
          <cell r="Z21">
            <v>35.9922572188759</v>
          </cell>
          <cell r="AA21">
            <v>0.411288100196567</v>
          </cell>
          <cell r="AB21">
            <v>0</v>
          </cell>
          <cell r="AC21">
            <v>-7.427137621328656E-09</v>
          </cell>
        </row>
        <row r="22">
          <cell r="T22">
            <v>2967.854586864303</v>
          </cell>
          <cell r="V22">
            <v>2855.1928426946806</v>
          </cell>
          <cell r="W22">
            <v>0.04222538203109351</v>
          </cell>
          <cell r="X22">
            <v>64.64116597060578</v>
          </cell>
          <cell r="Y22">
            <v>3.145781629294642</v>
          </cell>
          <cell r="Z22">
            <v>43.8904496148287</v>
          </cell>
          <cell r="AA22">
            <v>0.9421216024263257</v>
          </cell>
          <cell r="AB22">
            <v>0</v>
          </cell>
          <cell r="AC22">
            <v>-2.9564241596628498E-08</v>
          </cell>
        </row>
        <row r="23">
          <cell r="T23">
            <v>3035.1206825185814</v>
          </cell>
          <cell r="V23">
            <v>2912.947496182349</v>
          </cell>
          <cell r="W23">
            <v>0.03970825449159113</v>
          </cell>
          <cell r="X23">
            <v>65.37271015331837</v>
          </cell>
          <cell r="Y23">
            <v>2.974875647271403</v>
          </cell>
          <cell r="Z23">
            <v>52.1992636880108</v>
          </cell>
          <cell r="AA23">
            <v>1.5866289415076487</v>
          </cell>
          <cell r="AB23">
            <v>0</v>
          </cell>
          <cell r="AC23">
            <v>-3.483670756037546E-07</v>
          </cell>
        </row>
        <row r="24">
          <cell r="T24">
            <v>3104.1140991348675</v>
          </cell>
          <cell r="V24">
            <v>2971.65103637621</v>
          </cell>
          <cell r="W24">
            <v>0.03773657368022465</v>
          </cell>
          <cell r="X24">
            <v>66.57531482281053</v>
          </cell>
          <cell r="Y24">
            <v>2.802533408095762</v>
          </cell>
          <cell r="Z24">
            <v>60.712221100799</v>
          </cell>
          <cell r="AA24">
            <v>2.335257392790731</v>
          </cell>
          <cell r="AB24">
            <v>0</v>
          </cell>
          <cell r="AC24">
            <v>-5.39518738168603E-07</v>
          </cell>
        </row>
        <row r="25">
          <cell r="T25">
            <v>3174.7577408496627</v>
          </cell>
          <cell r="V25">
            <v>2850.603330257259</v>
          </cell>
          <cell r="W25">
            <v>0.8204077273110113</v>
          </cell>
          <cell r="X25">
            <v>132.8747545275005</v>
          </cell>
          <cell r="Y25">
            <v>23.203027870098303</v>
          </cell>
          <cell r="Z25">
            <v>150.7660933593709</v>
          </cell>
          <cell r="AA25">
            <v>15.879505652825216</v>
          </cell>
          <cell r="AB25">
            <v>0.05669477895964862</v>
          </cell>
          <cell r="AC25">
            <v>0.5539266763383561</v>
          </cell>
        </row>
        <row r="26">
          <cell r="T26">
            <v>3246.574093598429</v>
          </cell>
          <cell r="V26">
            <v>2728.933222242323</v>
          </cell>
          <cell r="W26">
            <v>2.6573247632131154</v>
          </cell>
          <cell r="X26">
            <v>194.468739953517</v>
          </cell>
          <cell r="Y26">
            <v>49.597113265288286</v>
          </cell>
          <cell r="Z26">
            <v>238.4528152327743</v>
          </cell>
          <cell r="AA26">
            <v>30.658564186958756</v>
          </cell>
          <cell r="AB26">
            <v>0.21971976541567093</v>
          </cell>
          <cell r="AC26">
            <v>1.5865941889388235</v>
          </cell>
        </row>
        <row r="27">
          <cell r="T27">
            <v>3320.66219103846</v>
          </cell>
          <cell r="V27">
            <v>2610.1493506841384</v>
          </cell>
          <cell r="W27">
            <v>5.479380071879171</v>
          </cell>
          <cell r="X27">
            <v>250.9092540464047</v>
          </cell>
          <cell r="Y27">
            <v>81.35451894449417</v>
          </cell>
          <cell r="Z27">
            <v>322.80214467817655</v>
          </cell>
          <cell r="AA27">
            <v>46.41123017113743</v>
          </cell>
          <cell r="AB27">
            <v>0.48399096842246747</v>
          </cell>
          <cell r="AC27">
            <v>3.0723214738071007</v>
          </cell>
        </row>
        <row r="28">
          <cell r="T28">
            <v>3394.8706145079223</v>
          </cell>
          <cell r="V28">
            <v>2490.8962794925337</v>
          </cell>
          <cell r="W28">
            <v>9.267264549346178</v>
          </cell>
          <cell r="X28">
            <v>302.84589776090695</v>
          </cell>
          <cell r="Y28">
            <v>118.56165796887353</v>
          </cell>
          <cell r="Z28">
            <v>404.218390007797</v>
          </cell>
          <cell r="AA28">
            <v>63.21822641337052</v>
          </cell>
          <cell r="AB28">
            <v>0.8492620783171084</v>
          </cell>
          <cell r="AC28">
            <v>5.013636236777246</v>
          </cell>
        </row>
        <row r="29">
          <cell r="T29">
            <v>3471.766100603288</v>
          </cell>
          <cell r="V29">
            <v>2370.235907386632</v>
          </cell>
          <cell r="W29">
            <v>14.109267497460614</v>
          </cell>
          <cell r="X29">
            <v>350.9924484814883</v>
          </cell>
          <cell r="Y29">
            <v>162.04498652907904</v>
          </cell>
          <cell r="Z29">
            <v>484.16548322238964</v>
          </cell>
          <cell r="AA29">
            <v>81.42506365361325</v>
          </cell>
          <cell r="AB29">
            <v>1.3264808875382132</v>
          </cell>
          <cell r="AC29">
            <v>7.466462945087</v>
          </cell>
        </row>
        <row r="30">
          <cell r="T30">
            <v>3547.830179015079</v>
          </cell>
          <cell r="V30">
            <v>2244.557544566422</v>
          </cell>
          <cell r="W30">
            <v>20.320349662983617</v>
          </cell>
          <cell r="X30">
            <v>394.8677323872031</v>
          </cell>
          <cell r="Y30">
            <v>212.23662735327088</v>
          </cell>
          <cell r="Z30">
            <v>562.2514050066534</v>
          </cell>
          <cell r="AA30">
            <v>101.20112184037302</v>
          </cell>
          <cell r="AB30">
            <v>1.924500125516116</v>
          </cell>
          <cell r="AC30">
            <v>10.47089807265628</v>
          </cell>
        </row>
        <row r="31">
          <cell r="T31">
            <v>3628.6886229277216</v>
          </cell>
          <cell r="V31">
            <v>2128.6949106937454</v>
          </cell>
          <cell r="W31">
            <v>27.26049304854949</v>
          </cell>
          <cell r="X31">
            <v>435.8819862564794</v>
          </cell>
          <cell r="Y31">
            <v>261.7846533096956</v>
          </cell>
          <cell r="Z31">
            <v>637.0771812350349</v>
          </cell>
          <cell r="AA31">
            <v>120.86257251848984</v>
          </cell>
          <cell r="AB31">
            <v>2.6386186742234745</v>
          </cell>
          <cell r="AC31">
            <v>14.488207191503243</v>
          </cell>
        </row>
        <row r="32">
          <cell r="T32">
            <v>3710.499781788583</v>
          </cell>
          <cell r="V32">
            <v>2020.316863042865</v>
          </cell>
          <cell r="W32">
            <v>34.833982646334846</v>
          </cell>
          <cell r="X32">
            <v>473.9894898944177</v>
          </cell>
          <cell r="Y32">
            <v>310.48371100370514</v>
          </cell>
          <cell r="Z32">
            <v>707.6806797858626</v>
          </cell>
          <cell r="AA32">
            <v>140.23058407720464</v>
          </cell>
          <cell r="AB32">
            <v>3.464395999963989</v>
          </cell>
          <cell r="AC32">
            <v>19.500075338229223</v>
          </cell>
        </row>
        <row r="33">
          <cell r="T33">
            <v>3791.817067795941</v>
          </cell>
          <cell r="V33">
            <v>1918.7309162227737</v>
          </cell>
          <cell r="W33">
            <v>43.12398299393222</v>
          </cell>
          <cell r="X33">
            <v>508.7252168531629</v>
          </cell>
          <cell r="Y33">
            <v>357.99593668668933</v>
          </cell>
          <cell r="Z33">
            <v>773.9433255761965</v>
          </cell>
          <cell r="AA33">
            <v>159.34269081065975</v>
          </cell>
          <cell r="AB33">
            <v>4.406490623597115</v>
          </cell>
          <cell r="AC33">
            <v>25.548508028929515</v>
          </cell>
        </row>
        <row r="34">
          <cell r="T34">
            <v>3872.267155767914</v>
          </cell>
          <cell r="V34">
            <v>1822.788279384974</v>
          </cell>
          <cell r="W34">
            <v>52.19306704529994</v>
          </cell>
          <cell r="X34">
            <v>540.3914939276831</v>
          </cell>
          <cell r="Y34">
            <v>404.4741156731708</v>
          </cell>
          <cell r="Z34">
            <v>836.0351312470041</v>
          </cell>
          <cell r="AA34">
            <v>178.21457068505623</v>
          </cell>
          <cell r="AB34">
            <v>5.4721571724805145</v>
          </cell>
          <cell r="AC34">
            <v>32.69834063224478</v>
          </cell>
        </row>
        <row r="35">
          <cell r="T35">
            <v>3957.398306151627</v>
          </cell>
          <cell r="V35">
            <v>1735.3404152302971</v>
          </cell>
          <cell r="W35">
            <v>62.02395643879443</v>
          </cell>
          <cell r="X35">
            <v>569.5398922971482</v>
          </cell>
          <cell r="Y35">
            <v>450.77818225578943</v>
          </cell>
          <cell r="Z35">
            <v>894.9808218068627</v>
          </cell>
          <cell r="AA35">
            <v>197.07166109524846</v>
          </cell>
          <cell r="AB35">
            <v>6.669024698373638</v>
          </cell>
          <cell r="AC35">
            <v>40.99435232911323</v>
          </cell>
        </row>
        <row r="36">
          <cell r="T36">
            <v>4042.759056582833</v>
          </cell>
          <cell r="V36">
            <v>1657.0126422936057</v>
          </cell>
          <cell r="W36">
            <v>72.61783720034805</v>
          </cell>
          <cell r="X36">
            <v>594.7870854416987</v>
          </cell>
          <cell r="Y36">
            <v>496.0077164102403</v>
          </cell>
          <cell r="Z36">
            <v>948.5665072116046</v>
          </cell>
          <cell r="AA36">
            <v>215.39347940325655</v>
          </cell>
          <cell r="AB36">
            <v>7.985988921513874</v>
          </cell>
          <cell r="AC36">
            <v>50.38779970056558</v>
          </cell>
        </row>
        <row r="37">
          <cell r="T37">
            <v>4129.663284736449</v>
          </cell>
          <cell r="V37">
            <v>1591.05604331276</v>
          </cell>
          <cell r="W37">
            <v>83.93361736411185</v>
          </cell>
          <cell r="X37">
            <v>615.9268186681289</v>
          </cell>
          <cell r="Y37">
            <v>539.5545529868475</v>
          </cell>
          <cell r="Z37">
            <v>995.871376054519</v>
          </cell>
          <cell r="AA37">
            <v>233.04219048915013</v>
          </cell>
          <cell r="AB37">
            <v>9.41876424839792</v>
          </cell>
          <cell r="AC37">
            <v>60.85992161253418</v>
          </cell>
        </row>
        <row r="38">
          <cell r="T38">
            <v>4217.031468398708</v>
          </cell>
          <cell r="V38">
            <v>1537.5577790330933</v>
          </cell>
          <cell r="W38">
            <v>95.8518005496399</v>
          </cell>
          <cell r="X38">
            <v>632.5956857435217</v>
          </cell>
          <cell r="Y38">
            <v>581.0937198666668</v>
          </cell>
          <cell r="Z38">
            <v>1036.776574868769</v>
          </cell>
          <cell r="AA38">
            <v>249.84192505966865</v>
          </cell>
          <cell r="AB38">
            <v>10.960590007435307</v>
          </cell>
          <cell r="AC38">
            <v>72.35339326991416</v>
          </cell>
        </row>
        <row r="39">
          <cell r="T39">
            <v>4305.0523097358055</v>
          </cell>
          <cell r="V39">
            <v>1497.066409737296</v>
          </cell>
          <cell r="W39">
            <v>108.38763650551088</v>
          </cell>
          <cell r="X39">
            <v>644.9262736607681</v>
          </cell>
          <cell r="Y39">
            <v>620.1442894001302</v>
          </cell>
          <cell r="Z39">
            <v>1071.3852549827357</v>
          </cell>
          <cell r="AA39">
            <v>265.7246614094113</v>
          </cell>
          <cell r="AB39">
            <v>12.601091468793465</v>
          </cell>
          <cell r="AC39">
            <v>84.81669257116037</v>
          </cell>
        </row>
        <row r="40">
          <cell r="T40">
            <v>4394.450536894713</v>
          </cell>
          <cell r="V40">
            <v>1470.0425719441996</v>
          </cell>
          <cell r="W40">
            <v>121.34299163139411</v>
          </cell>
          <cell r="X40">
            <v>653.0662339344522</v>
          </cell>
          <cell r="Y40">
            <v>656.8064759194757</v>
          </cell>
          <cell r="Z40">
            <v>1100.042017355292</v>
          </cell>
          <cell r="AA40">
            <v>280.5834686854402</v>
          </cell>
          <cell r="AB40">
            <v>14.334398229372898</v>
          </cell>
          <cell r="AC40">
            <v>98.23237919508543</v>
          </cell>
        </row>
        <row r="41">
          <cell r="T41">
            <v>4482.983487887714</v>
          </cell>
          <cell r="V41">
            <v>1452.8639989841336</v>
          </cell>
          <cell r="W41">
            <v>134.29850914502123</v>
          </cell>
          <cell r="X41">
            <v>658.4722546355752</v>
          </cell>
          <cell r="Y41">
            <v>690.9821818147163</v>
          </cell>
          <cell r="Z41">
            <v>1124.3075137082897</v>
          </cell>
          <cell r="AA41">
            <v>294.3693702349177</v>
          </cell>
          <cell r="AB41">
            <v>16.25083053288649</v>
          </cell>
          <cell r="AC41">
            <v>111.43882883217276</v>
          </cell>
        </row>
        <row r="42">
          <cell r="T42">
            <v>4542.451724812064</v>
          </cell>
          <cell r="V42">
            <v>1432.4427210490153</v>
          </cell>
          <cell r="W42">
            <v>146.48947010418465</v>
          </cell>
          <cell r="X42">
            <v>658.2288191558823</v>
          </cell>
          <cell r="Y42">
            <v>718.2398763075468</v>
          </cell>
          <cell r="Z42">
            <v>1139.2829958068075</v>
          </cell>
          <cell r="AA42">
            <v>305.6448821937006</v>
          </cell>
          <cell r="AB42">
            <v>18.257163309447975</v>
          </cell>
          <cell r="AC42">
            <v>123.86579688547903</v>
          </cell>
        </row>
        <row r="43">
          <cell r="T43">
            <v>4628.2890044387605</v>
          </cell>
          <cell r="V43">
            <v>1424.858223642326</v>
          </cell>
          <cell r="W43">
            <v>159.58741028590325</v>
          </cell>
          <cell r="X43">
            <v>660.821365993063</v>
          </cell>
          <cell r="Y43">
            <v>748.1134649314664</v>
          </cell>
          <cell r="Z43">
            <v>1159.2443531407089</v>
          </cell>
          <cell r="AA43">
            <v>318.1531765836901</v>
          </cell>
          <cell r="AB43">
            <v>20.56486396932023</v>
          </cell>
          <cell r="AC43">
            <v>136.94614589228263</v>
          </cell>
        </row>
        <row r="44">
          <cell r="T44">
            <v>4688.4978343472185</v>
          </cell>
          <cell r="V44">
            <v>1414.1453964698298</v>
          </cell>
          <cell r="W44">
            <v>171.87129488221277</v>
          </cell>
          <cell r="X44">
            <v>658.4554298550685</v>
          </cell>
          <cell r="Y44">
            <v>773.0200482587172</v>
          </cell>
          <cell r="Z44">
            <v>1170.711749308438</v>
          </cell>
          <cell r="AA44">
            <v>328.3067637855212</v>
          </cell>
          <cell r="AB44">
            <v>22.942294627692398</v>
          </cell>
          <cell r="AC44">
            <v>149.04485715973837</v>
          </cell>
        </row>
        <row r="45">
          <cell r="T45">
            <v>4776.8297365509525</v>
          </cell>
          <cell r="V45">
            <v>1417.083245685761</v>
          </cell>
          <cell r="W45">
            <v>185.18315783057403</v>
          </cell>
          <cell r="X45">
            <v>658.8812325042727</v>
          </cell>
          <cell r="Y45">
            <v>800.8089021042672</v>
          </cell>
          <cell r="Z45">
            <v>1187.5391315197849</v>
          </cell>
          <cell r="AA45">
            <v>339.9191979192305</v>
          </cell>
          <cell r="AB45">
            <v>25.641486967922845</v>
          </cell>
          <cell r="AC45">
            <v>161.77338201913938</v>
          </cell>
        </row>
        <row r="46">
          <cell r="T46">
            <v>4838.053220983319</v>
          </cell>
          <cell r="V46">
            <v>1422.9195699470874</v>
          </cell>
          <cell r="W46">
            <v>197.5301506184165</v>
          </cell>
          <cell r="X46">
            <v>652.1223398987063</v>
          </cell>
          <cell r="Y46">
            <v>822.3809963963712</v>
          </cell>
          <cell r="Z46">
            <v>1192.8330801249454</v>
          </cell>
          <cell r="AA46">
            <v>348.52965546303903</v>
          </cell>
          <cell r="AB46">
            <v>28.37475196283212</v>
          </cell>
          <cell r="AC46">
            <v>173.3626765719207</v>
          </cell>
        </row>
        <row r="47">
          <cell r="T47">
            <v>4898.058683978083</v>
          </cell>
          <cell r="V47">
            <v>1439.3461388023688</v>
          </cell>
          <cell r="W47">
            <v>209.67480115502826</v>
          </cell>
          <cell r="X47">
            <v>642.076508593027</v>
          </cell>
          <cell r="Y47">
            <v>841.7032211852231</v>
          </cell>
          <cell r="Z47">
            <v>1193.452243639243</v>
          </cell>
          <cell r="AA47">
            <v>356.12094188084575</v>
          </cell>
          <cell r="AB47">
            <v>31.236505764351087</v>
          </cell>
          <cell r="AC47">
            <v>184.44832295799617</v>
          </cell>
        </row>
        <row r="48">
          <cell r="T48">
            <v>4955.609172246281</v>
          </cell>
          <cell r="V48">
            <v>1456.5776069675276</v>
          </cell>
          <cell r="W48">
            <v>221.55832996762098</v>
          </cell>
          <cell r="X48">
            <v>632.3808856378494</v>
          </cell>
          <cell r="Y48">
            <v>859.495984767412</v>
          </cell>
          <cell r="Z48">
            <v>1193.2500174407478</v>
          </cell>
          <cell r="AA48">
            <v>363.15687989478545</v>
          </cell>
          <cell r="AB48">
            <v>34.208529325243106</v>
          </cell>
          <cell r="AC48">
            <v>194.98093824509283</v>
          </cell>
        </row>
        <row r="49">
          <cell r="T49">
            <v>5010.518342106857</v>
          </cell>
          <cell r="V49">
            <v>1474.344043543985</v>
          </cell>
          <cell r="W49">
            <v>233.18177126491076</v>
          </cell>
          <cell r="X49">
            <v>622.9425052698598</v>
          </cell>
          <cell r="Y49">
            <v>875.9317823305837</v>
          </cell>
          <cell r="Z49">
            <v>1192.2118692324393</v>
          </cell>
          <cell r="AA49">
            <v>369.6707477995902</v>
          </cell>
          <cell r="AB49">
            <v>37.280722937381015</v>
          </cell>
          <cell r="AC49">
            <v>204.95489972810685</v>
          </cell>
        </row>
        <row r="50">
          <cell r="T50">
            <v>5064.746969472441</v>
          </cell>
          <cell r="V50">
            <v>1492.9939017792988</v>
          </cell>
          <cell r="W50">
            <v>244.69186242864026</v>
          </cell>
          <cell r="X50">
            <v>613.8624379504722</v>
          </cell>
          <cell r="Y50">
            <v>891.5658999234122</v>
          </cell>
          <cell r="Z50">
            <v>1190.7957915106235</v>
          </cell>
          <cell r="AA50">
            <v>375.8707348786555</v>
          </cell>
          <cell r="AB50">
            <v>40.46766970871276</v>
          </cell>
          <cell r="AC50">
            <v>214.49867129262503</v>
          </cell>
        </row>
        <row r="51">
          <cell r="T51">
            <v>5115.41843874249</v>
          </cell>
          <cell r="V51">
            <v>1511.634993987372</v>
          </cell>
          <cell r="W51">
            <v>255.9869659469195</v>
          </cell>
          <cell r="X51">
            <v>605.040311296767</v>
          </cell>
          <cell r="Y51">
            <v>905.7456863603942</v>
          </cell>
          <cell r="Z51">
            <v>1188.4914992129861</v>
          </cell>
          <cell r="AA51">
            <v>381.2087970352188</v>
          </cell>
          <cell r="AB51">
            <v>43.81391715813369</v>
          </cell>
          <cell r="AC51">
            <v>223.4962677446989</v>
          </cell>
        </row>
        <row r="52">
          <cell r="T52">
            <v>5163.114391306242</v>
          </cell>
          <cell r="V52">
            <v>1529.9415110154096</v>
          </cell>
          <cell r="W52">
            <v>267.2229834221832</v>
          </cell>
          <cell r="X52">
            <v>596.3042658436202</v>
          </cell>
          <cell r="Y52">
            <v>919.0555326955266</v>
          </cell>
          <cell r="Z52">
            <v>1185.3425240556548</v>
          </cell>
          <cell r="AA52">
            <v>385.93314458083773</v>
          </cell>
          <cell r="AB52">
            <v>47.31668694041473</v>
          </cell>
          <cell r="AC52">
            <v>231.99774275259523</v>
          </cell>
        </row>
        <row r="53">
          <cell r="T53">
            <v>5207.985164516996</v>
          </cell>
          <cell r="V53">
            <v>1547.615115061123</v>
          </cell>
          <cell r="W53">
            <v>278.43356698981165</v>
          </cell>
          <cell r="X53">
            <v>587.5258338994449</v>
          </cell>
          <cell r="Y53">
            <v>931.8245800812565</v>
          </cell>
          <cell r="Z53">
            <v>1181.5173016679496</v>
          </cell>
          <cell r="AA53">
            <v>390.06374404770077</v>
          </cell>
          <cell r="AB53">
            <v>50.96505745319829</v>
          </cell>
          <cell r="AC53">
            <v>240.03996531651035</v>
          </cell>
        </row>
        <row r="54">
          <cell r="T54">
            <v>5252.131973770695</v>
          </cell>
          <cell r="V54">
            <v>1565.245289862059</v>
          </cell>
          <cell r="W54">
            <v>289.76682425323037</v>
          </cell>
          <cell r="X54">
            <v>578.8864961719537</v>
          </cell>
          <cell r="Y54">
            <v>944.431044626361</v>
          </cell>
          <cell r="Z54">
            <v>1177.4497815201362</v>
          </cell>
          <cell r="AA54">
            <v>393.7839017150694</v>
          </cell>
          <cell r="AB54">
            <v>54.773318237461964</v>
          </cell>
          <cell r="AC54">
            <v>247.79531738442353</v>
          </cell>
        </row>
        <row r="55">
          <cell r="T55">
            <v>5293.766655711489</v>
          </cell>
          <cell r="V55">
            <v>1582.296205988501</v>
          </cell>
          <cell r="W55">
            <v>301.1078571182824</v>
          </cell>
          <cell r="X55">
            <v>570.1657618334264</v>
          </cell>
          <cell r="Y55">
            <v>956.5589816273941</v>
          </cell>
          <cell r="Z55">
            <v>1172.7401930572069</v>
          </cell>
          <cell r="AA55">
            <v>396.97500533480184</v>
          </cell>
          <cell r="AB55">
            <v>58.70598476562171</v>
          </cell>
          <cell r="AC55">
            <v>255.21666598625444</v>
          </cell>
        </row>
        <row r="56">
          <cell r="T56">
            <v>5334.741327954891</v>
          </cell>
          <cell r="V56">
            <v>1599.3033542039616</v>
          </cell>
          <cell r="W56">
            <v>312.6152077774865</v>
          </cell>
          <cell r="X56">
            <v>561.502658921801</v>
          </cell>
          <cell r="Y56">
            <v>968.5613374453137</v>
          </cell>
          <cell r="Z56">
            <v>1167.7534390149551</v>
          </cell>
          <cell r="AA56">
            <v>399.75083873959863</v>
          </cell>
          <cell r="AB56">
            <v>62.7842405117658</v>
          </cell>
          <cell r="AC56">
            <v>262.47025134000677</v>
          </cell>
        </row>
        <row r="57">
          <cell r="T57">
            <v>5374.882860173783</v>
          </cell>
          <cell r="V57">
            <v>1616.1566280570291</v>
          </cell>
          <cell r="W57">
            <v>324.2933720977827</v>
          </cell>
          <cell r="X57">
            <v>552.8280184700436</v>
          </cell>
          <cell r="Y57">
            <v>980.3853911853919</v>
          </cell>
          <cell r="Z57">
            <v>1162.401334441307</v>
          </cell>
          <cell r="AA57">
            <v>402.2303877989557</v>
          </cell>
          <cell r="AB57">
            <v>67.00046647545196</v>
          </cell>
          <cell r="AC57">
            <v>269.58726164782155</v>
          </cell>
        </row>
        <row r="58">
          <cell r="T58">
            <v>5413.626677510203</v>
          </cell>
          <cell r="V58">
            <v>1632.7133090228313</v>
          </cell>
          <cell r="W58">
            <v>336.0655832521219</v>
          </cell>
          <cell r="X58">
            <v>544.1053103312829</v>
          </cell>
          <cell r="Y58">
            <v>991.9410842519372</v>
          </cell>
          <cell r="Z58">
            <v>1156.6136081320356</v>
          </cell>
          <cell r="AA58">
            <v>404.32162096302375</v>
          </cell>
          <cell r="AB58">
            <v>71.32719885724802</v>
          </cell>
          <cell r="AC58">
            <v>276.5389626997223</v>
          </cell>
        </row>
        <row r="59">
          <cell r="T59">
            <v>5451.613412642331</v>
          </cell>
          <cell r="V59">
            <v>1649.136130826626</v>
          </cell>
          <cell r="W59">
            <v>348.0068483616296</v>
          </cell>
          <cell r="X59">
            <v>535.352919160594</v>
          </cell>
          <cell r="Y59">
            <v>1003.3499143731224</v>
          </cell>
          <cell r="Z59">
            <v>1150.4892773965498</v>
          </cell>
          <cell r="AA59">
            <v>406.09763319567753</v>
          </cell>
          <cell r="AB59">
            <v>75.77398997904757</v>
          </cell>
          <cell r="AC59">
            <v>283.4066993490829</v>
          </cell>
        </row>
        <row r="60">
          <cell r="T60">
            <v>5488.507108987356</v>
          </cell>
          <cell r="V60">
            <v>1665.3173983754712</v>
          </cell>
          <cell r="W60">
            <v>360.0843738805122</v>
          </cell>
          <cell r="X60">
            <v>526.5267708691661</v>
          </cell>
          <cell r="Y60">
            <v>1014.5530606286421</v>
          </cell>
          <cell r="Z60">
            <v>1143.9629664808053</v>
          </cell>
          <cell r="AA60">
            <v>407.54989112485</v>
          </cell>
          <cell r="AB60">
            <v>80.32617924592616</v>
          </cell>
          <cell r="AC60">
            <v>290.18646838198447</v>
          </cell>
        </row>
      </sheetData>
      <sheetData sheetId="20">
        <row r="6">
          <cell r="T6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T22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284.6808866188024</v>
          </cell>
        </row>
        <row r="27">
          <cell r="T27">
            <v>284.8857378852218</v>
          </cell>
        </row>
        <row r="28">
          <cell r="T28">
            <v>283.6296540828897</v>
          </cell>
        </row>
        <row r="29">
          <cell r="T29">
            <v>284.45113975895146</v>
          </cell>
        </row>
        <row r="30">
          <cell r="T30">
            <v>283.92104295831</v>
          </cell>
        </row>
        <row r="31">
          <cell r="T31">
            <v>285.2962754320016</v>
          </cell>
        </row>
        <row r="32">
          <cell r="T32">
            <v>285.0119172486854</v>
          </cell>
        </row>
        <row r="33">
          <cell r="T33">
            <v>284.7787250501977</v>
          </cell>
        </row>
        <row r="34">
          <cell r="T34">
            <v>284.48434326344443</v>
          </cell>
        </row>
        <row r="35">
          <cell r="T35">
            <v>284.088906952089</v>
          </cell>
        </row>
        <row r="36">
          <cell r="T36">
            <v>283.7148971978132</v>
          </cell>
        </row>
        <row r="37">
          <cell r="T37">
            <v>283.2348910304262</v>
          </cell>
        </row>
        <row r="38">
          <cell r="T38">
            <v>282.67527264388366</v>
          </cell>
        </row>
        <row r="39">
          <cell r="T39">
            <v>282.0244026803113</v>
          </cell>
        </row>
        <row r="40">
          <cell r="T40">
            <v>281.3962009720247</v>
          </cell>
        </row>
        <row r="41">
          <cell r="T41">
            <v>280.69438693559067</v>
          </cell>
        </row>
        <row r="42">
          <cell r="T42">
            <v>280.0483155993439</v>
          </cell>
        </row>
        <row r="43">
          <cell r="T43">
            <v>279.43984796916465</v>
          </cell>
        </row>
        <row r="44">
          <cell r="T44">
            <v>278.82550123084604</v>
          </cell>
        </row>
        <row r="45">
          <cell r="T45">
            <v>278.24918730135664</v>
          </cell>
        </row>
        <row r="46">
          <cell r="T46">
            <v>277.6932261748095</v>
          </cell>
        </row>
      </sheetData>
      <sheetData sheetId="22">
        <row r="45">
          <cell r="AI45">
            <v>6.673034238613187</v>
          </cell>
        </row>
        <row r="46">
          <cell r="AI46">
            <v>6.949944718185544</v>
          </cell>
        </row>
        <row r="47">
          <cell r="AI47">
            <v>8.26463147618963</v>
          </cell>
        </row>
        <row r="48">
          <cell r="AI48">
            <v>8.012713845482034</v>
          </cell>
        </row>
        <row r="49">
          <cell r="AI49">
            <v>7.8876640154016515</v>
          </cell>
        </row>
        <row r="50">
          <cell r="AI50">
            <v>8.084940614956539</v>
          </cell>
        </row>
        <row r="51">
          <cell r="AI51">
            <v>8.39757748117981</v>
          </cell>
        </row>
        <row r="52">
          <cell r="AI52">
            <v>8.56299262407295</v>
          </cell>
        </row>
        <row r="53">
          <cell r="AI53">
            <v>8.679314045882256</v>
          </cell>
        </row>
        <row r="54">
          <cell r="AI54">
            <v>8.760823242460559</v>
          </cell>
        </row>
        <row r="55">
          <cell r="AI55">
            <v>8.487579984395323</v>
          </cell>
        </row>
        <row r="56">
          <cell r="AI56">
            <v>8.185028923534881</v>
          </cell>
        </row>
        <row r="57">
          <cell r="AI57">
            <v>7.869227714296307</v>
          </cell>
        </row>
        <row r="58">
          <cell r="AI58">
            <v>7.537087139374353</v>
          </cell>
        </row>
        <row r="59">
          <cell r="AI59">
            <v>7.176136578044401</v>
          </cell>
        </row>
        <row r="60">
          <cell r="AI60">
            <v>6.780408860931895</v>
          </cell>
        </row>
        <row r="61">
          <cell r="AI61">
            <v>6.407756668459212</v>
          </cell>
        </row>
        <row r="62">
          <cell r="AI62">
            <v>6.0574043150031365</v>
          </cell>
        </row>
        <row r="63">
          <cell r="AI63">
            <v>5.723893681014044</v>
          </cell>
        </row>
        <row r="64">
          <cell r="AI64">
            <v>5.415788509853527</v>
          </cell>
        </row>
        <row r="65">
          <cell r="AI65">
            <v>5.130379510598417</v>
          </cell>
        </row>
        <row r="66">
          <cell r="AI66">
            <v>4.868348083046149</v>
          </cell>
        </row>
        <row r="67">
          <cell r="AI67">
            <v>4.6404195358621205</v>
          </cell>
        </row>
        <row r="68">
          <cell r="AI68">
            <v>4.447233377999129</v>
          </cell>
        </row>
        <row r="69">
          <cell r="AI69">
            <v>4.287261192424448</v>
          </cell>
        </row>
        <row r="70">
          <cell r="AI70">
            <v>4.162290146090936</v>
          </cell>
        </row>
        <row r="71">
          <cell r="AI71">
            <v>4.06046260368353</v>
          </cell>
        </row>
        <row r="72">
          <cell r="AI72">
            <v>3.9426640798737163</v>
          </cell>
        </row>
        <row r="73">
          <cell r="AI73">
            <v>3.856200966098754</v>
          </cell>
        </row>
        <row r="74">
          <cell r="AI74">
            <v>3.7620623679322014</v>
          </cell>
        </row>
        <row r="75">
          <cell r="AI75">
            <v>3.709536959286947</v>
          </cell>
        </row>
        <row r="76">
          <cell r="AI76">
            <v>3.6447049551366915</v>
          </cell>
        </row>
        <row r="77">
          <cell r="AI77">
            <v>3.628291096485463</v>
          </cell>
        </row>
        <row r="78">
          <cell r="AI78">
            <v>3.616888146201754</v>
          </cell>
        </row>
        <row r="79">
          <cell r="AI79">
            <v>3.6098282141853772</v>
          </cell>
        </row>
        <row r="80">
          <cell r="AI80">
            <v>3.6069871044377595</v>
          </cell>
        </row>
        <row r="81">
          <cell r="AI81">
            <v>3.6173037702981348</v>
          </cell>
        </row>
        <row r="82">
          <cell r="AI82">
            <v>3.627945002036593</v>
          </cell>
        </row>
        <row r="83">
          <cell r="AI83">
            <v>3.6368652610973253</v>
          </cell>
        </row>
        <row r="84">
          <cell r="AI84">
            <v>3.644279085862463</v>
          </cell>
        </row>
        <row r="85">
          <cell r="AI85">
            <v>3.6515600290947825</v>
          </cell>
        </row>
        <row r="86">
          <cell r="AI86">
            <v>3.6662715330545352</v>
          </cell>
        </row>
        <row r="87">
          <cell r="AI87">
            <v>3.6788661770839934</v>
          </cell>
        </row>
        <row r="88">
          <cell r="AI88">
            <v>3.692182482075961</v>
          </cell>
        </row>
        <row r="89">
          <cell r="AI89">
            <v>3.704344162123283</v>
          </cell>
        </row>
        <row r="90">
          <cell r="AI90">
            <v>3.7156572768197726</v>
          </cell>
        </row>
      </sheetData>
      <sheetData sheetId="23">
        <row r="45">
          <cell r="AI45">
            <v>0.30290998441058115</v>
          </cell>
        </row>
        <row r="46">
          <cell r="AI46">
            <v>0.31652307652367895</v>
          </cell>
        </row>
        <row r="47">
          <cell r="AI47">
            <v>0.371031393845745</v>
          </cell>
        </row>
        <row r="48">
          <cell r="AI48">
            <v>0.3575713573135433</v>
          </cell>
        </row>
        <row r="49">
          <cell r="AI49">
            <v>0.3532890020422586</v>
          </cell>
        </row>
        <row r="50">
          <cell r="AI50">
            <v>0.35923995620708327</v>
          </cell>
        </row>
        <row r="51">
          <cell r="AI51">
            <v>0.3619548907081877</v>
          </cell>
        </row>
        <row r="52">
          <cell r="AI52">
            <v>0.3572475863040643</v>
          </cell>
        </row>
        <row r="53">
          <cell r="AI53">
            <v>0.3550826314068207</v>
          </cell>
        </row>
        <row r="54">
          <cell r="AI54">
            <v>0.35489216447486227</v>
          </cell>
        </row>
        <row r="55">
          <cell r="AI55">
            <v>0.5471705729649593</v>
          </cell>
        </row>
        <row r="56">
          <cell r="AI56">
            <v>0.7196827451534253</v>
          </cell>
        </row>
        <row r="57">
          <cell r="AI57">
            <v>0.8723030829210578</v>
          </cell>
        </row>
        <row r="58">
          <cell r="AI58">
            <v>1.0075772320733447</v>
          </cell>
        </row>
        <row r="59">
          <cell r="AI59">
            <v>1.125250700095025</v>
          </cell>
        </row>
        <row r="60">
          <cell r="AI60">
            <v>1.2247319271819828</v>
          </cell>
        </row>
        <row r="61">
          <cell r="AI61">
            <v>1.313762670476942</v>
          </cell>
        </row>
        <row r="62">
          <cell r="AI62">
            <v>1.3945920236651914</v>
          </cell>
        </row>
        <row r="63">
          <cell r="AI63">
            <v>1.4643913023217696</v>
          </cell>
        </row>
        <row r="64">
          <cell r="AI64">
            <v>1.5235274426795862</v>
          </cell>
        </row>
        <row r="65">
          <cell r="AI65">
            <v>1.574840020049307</v>
          </cell>
        </row>
        <row r="66">
          <cell r="AI66">
            <v>1.6186280677693765</v>
          </cell>
        </row>
        <row r="67">
          <cell r="AI67">
            <v>1.6557345254524367</v>
          </cell>
        </row>
        <row r="68">
          <cell r="AI68">
            <v>1.6842317336618176</v>
          </cell>
        </row>
        <row r="69">
          <cell r="AI69">
            <v>1.7026754251016614</v>
          </cell>
        </row>
        <row r="70">
          <cell r="AI70">
            <v>1.7099713390874756</v>
          </cell>
        </row>
        <row r="71">
          <cell r="AI71">
            <v>1.710783425971586</v>
          </cell>
        </row>
        <row r="72">
          <cell r="AI72">
            <v>1.698465330454626</v>
          </cell>
        </row>
        <row r="73">
          <cell r="AI73">
            <v>1.6945954119616355</v>
          </cell>
        </row>
        <row r="74">
          <cell r="AI74">
            <v>1.678183763651423</v>
          </cell>
        </row>
        <row r="75">
          <cell r="AI75">
            <v>1.6687047524935437</v>
          </cell>
        </row>
        <row r="76">
          <cell r="AI76">
            <v>1.626460984653695</v>
          </cell>
        </row>
        <row r="77">
          <cell r="AI77">
            <v>1.5752727878224424</v>
          </cell>
        </row>
        <row r="78">
          <cell r="AI78">
            <v>1.526907768001117</v>
          </cell>
        </row>
        <row r="79">
          <cell r="AI79">
            <v>1.4812967648713722</v>
          </cell>
        </row>
        <row r="80">
          <cell r="AI80">
            <v>1.4383616053820665</v>
          </cell>
        </row>
        <row r="81">
          <cell r="AI81">
            <v>1.401836577657739</v>
          </cell>
        </row>
        <row r="82">
          <cell r="AI82">
            <v>1.3666522054200232</v>
          </cell>
        </row>
        <row r="83">
          <cell r="AI83">
            <v>1.3320275661400316</v>
          </cell>
        </row>
        <row r="84">
          <cell r="AI84">
            <v>1.2979827250588496</v>
          </cell>
        </row>
        <row r="85">
          <cell r="AI85">
            <v>1.2648678560480295</v>
          </cell>
        </row>
        <row r="86">
          <cell r="AI86">
            <v>1.2351210968390622</v>
          </cell>
        </row>
        <row r="87">
          <cell r="AI87">
            <v>1.2053653098479342</v>
          </cell>
        </row>
        <row r="88">
          <cell r="AI88">
            <v>1.1765164442689928</v>
          </cell>
        </row>
        <row r="89">
          <cell r="AI89">
            <v>1.147926252602801</v>
          </cell>
        </row>
        <row r="90">
          <cell r="AI90">
            <v>1.1196698018750606</v>
          </cell>
        </row>
      </sheetData>
      <sheetData sheetId="24">
        <row r="45">
          <cell r="AI45">
            <v>0.0035062961311389173</v>
          </cell>
        </row>
        <row r="46">
          <cell r="AI46">
            <v>0.008106394717086195</v>
          </cell>
        </row>
        <row r="47">
          <cell r="AI47">
            <v>0.014161540334059176</v>
          </cell>
        </row>
        <row r="48">
          <cell r="AI48">
            <v>0.017587896840760727</v>
          </cell>
        </row>
        <row r="49">
          <cell r="AI49">
            <v>0.020786645153148004</v>
          </cell>
        </row>
        <row r="50">
          <cell r="AI50">
            <v>0.025889871938305463</v>
          </cell>
        </row>
        <row r="51">
          <cell r="AI51">
            <v>0.03316512562889153</v>
          </cell>
        </row>
        <row r="52">
          <cell r="AI52">
            <v>0.04306464374975648</v>
          </cell>
        </row>
        <row r="53">
          <cell r="AI53">
            <v>0.053657143464165696</v>
          </cell>
        </row>
        <row r="54">
          <cell r="AI54">
            <v>0.06462486628199737</v>
          </cell>
        </row>
        <row r="55">
          <cell r="AI55">
            <v>0.25022803019090617</v>
          </cell>
        </row>
        <row r="56">
          <cell r="AI56">
            <v>0.4351637836729131</v>
          </cell>
        </row>
        <row r="57">
          <cell r="AI57">
            <v>0.6173914799980853</v>
          </cell>
        </row>
        <row r="58">
          <cell r="AI58">
            <v>0.7983129757303772</v>
          </cell>
        </row>
        <row r="59">
          <cell r="AI59">
            <v>0.9782045890068577</v>
          </cell>
        </row>
        <row r="60">
          <cell r="AI60">
            <v>1.157241392460823</v>
          </cell>
        </row>
        <row r="61">
          <cell r="AI61">
            <v>1.3275568618103941</v>
          </cell>
        </row>
        <row r="62">
          <cell r="AI62">
            <v>1.487233956831434</v>
          </cell>
        </row>
        <row r="63">
          <cell r="AI63">
            <v>1.6343037098740025</v>
          </cell>
        </row>
        <row r="64">
          <cell r="AI64">
            <v>1.7686712544200578</v>
          </cell>
        </row>
        <row r="65">
          <cell r="AI65">
            <v>1.8940566731855681</v>
          </cell>
        </row>
        <row r="66">
          <cell r="AI66">
            <v>2.009025924898393</v>
          </cell>
        </row>
        <row r="67">
          <cell r="AI67">
            <v>2.1124208421463013</v>
          </cell>
        </row>
        <row r="68">
          <cell r="AI68">
            <v>2.2013055886928266</v>
          </cell>
        </row>
        <row r="69">
          <cell r="AI69">
            <v>2.275521473923499</v>
          </cell>
        </row>
        <row r="70">
          <cell r="AI70">
            <v>2.3336701121641332</v>
          </cell>
        </row>
        <row r="71">
          <cell r="AI71">
            <v>2.3800169522160703</v>
          </cell>
        </row>
        <row r="72">
          <cell r="AI72">
            <v>2.4060746824026507</v>
          </cell>
        </row>
        <row r="73">
          <cell r="AI73">
            <v>2.441767772147457</v>
          </cell>
        </row>
        <row r="74">
          <cell r="AI74">
            <v>2.457725910427543</v>
          </cell>
        </row>
        <row r="75">
          <cell r="AI75">
            <v>2.4826238862822407</v>
          </cell>
        </row>
        <row r="76">
          <cell r="AI76">
            <v>2.462720230127056</v>
          </cell>
        </row>
        <row r="77">
          <cell r="AI77">
            <v>2.4329358426555308</v>
          </cell>
        </row>
        <row r="78">
          <cell r="AI78">
            <v>2.399956335828976</v>
          </cell>
        </row>
        <row r="79">
          <cell r="AI79">
            <v>2.364637502164806</v>
          </cell>
        </row>
        <row r="80">
          <cell r="AI80">
            <v>2.3281161821113585</v>
          </cell>
        </row>
        <row r="81">
          <cell r="AI81">
            <v>2.2966493803836907</v>
          </cell>
        </row>
        <row r="82">
          <cell r="AI82">
            <v>2.264065202055329</v>
          </cell>
        </row>
        <row r="83">
          <cell r="AI83">
            <v>2.230818465414224</v>
          </cell>
        </row>
        <row r="84">
          <cell r="AI84">
            <v>2.197053296621462</v>
          </cell>
        </row>
        <row r="85">
          <cell r="AI85">
            <v>2.16353180756628</v>
          </cell>
        </row>
        <row r="86">
          <cell r="AI86">
            <v>2.1346103920256927</v>
          </cell>
        </row>
        <row r="87">
          <cell r="AI87">
            <v>2.104619662899488</v>
          </cell>
        </row>
        <row r="88">
          <cell r="AI88">
            <v>2.075223511830112</v>
          </cell>
        </row>
        <row r="89">
          <cell r="AI89">
            <v>2.0453681921542706</v>
          </cell>
        </row>
        <row r="90">
          <cell r="AI90">
            <v>2.015255564222657</v>
          </cell>
        </row>
      </sheetData>
      <sheetData sheetId="25">
        <row r="45">
          <cell r="AI45">
            <v>0.002607103592035108</v>
          </cell>
        </row>
        <row r="46">
          <cell r="AI46">
            <v>0.003286412548060054</v>
          </cell>
        </row>
        <row r="47">
          <cell r="AI47">
            <v>0.00471132844601725</v>
          </cell>
        </row>
        <row r="48">
          <cell r="AI48">
            <v>0.004896653540002685</v>
          </cell>
        </row>
        <row r="49">
          <cell r="AI49">
            <v>0.005075610354110088</v>
          </cell>
        </row>
        <row r="50">
          <cell r="AI50">
            <v>0.00546641701499804</v>
          </cell>
        </row>
        <row r="51">
          <cell r="AI51">
            <v>0.0058483293818638</v>
          </cell>
        </row>
        <row r="52">
          <cell r="AI52">
            <v>0.006127582935075576</v>
          </cell>
        </row>
        <row r="53">
          <cell r="AI53">
            <v>0.006351301341908667</v>
          </cell>
        </row>
        <row r="54">
          <cell r="AI54">
            <v>0.006583868757228198</v>
          </cell>
        </row>
        <row r="55">
          <cell r="AI55">
            <v>0.05426639779984842</v>
          </cell>
        </row>
        <row r="56">
          <cell r="AI56">
            <v>0.1158273461651385</v>
          </cell>
        </row>
        <row r="57">
          <cell r="AI57">
            <v>0.1893321161220334</v>
          </cell>
        </row>
        <row r="58">
          <cell r="AI58">
            <v>0.27469795783646356</v>
          </cell>
        </row>
        <row r="59">
          <cell r="AI59">
            <v>0.3721045212076531</v>
          </cell>
        </row>
        <row r="60">
          <cell r="AI60">
            <v>0.48199530817140745</v>
          </cell>
        </row>
        <row r="61">
          <cell r="AI61">
            <v>0.5901495482926933</v>
          </cell>
        </row>
        <row r="62">
          <cell r="AI62">
            <v>0.6960870129435244</v>
          </cell>
        </row>
        <row r="63">
          <cell r="AI63">
            <v>0.7983425064359537</v>
          </cell>
        </row>
        <row r="64">
          <cell r="AI64">
            <v>0.8969812954057451</v>
          </cell>
        </row>
        <row r="65">
          <cell r="AI65">
            <v>0.9942879794749733</v>
          </cell>
        </row>
        <row r="66">
          <cell r="AI66">
            <v>1.089626892296467</v>
          </cell>
        </row>
        <row r="67">
          <cell r="AI67">
            <v>1.1818861775347984</v>
          </cell>
        </row>
        <row r="68">
          <cell r="AI68">
            <v>1.2693286776750883</v>
          </cell>
        </row>
        <row r="69">
          <cell r="AI69">
            <v>1.3511135942904346</v>
          </cell>
        </row>
        <row r="70">
          <cell r="AI70">
            <v>1.426782546793825</v>
          </cell>
        </row>
        <row r="71">
          <cell r="AI71">
            <v>1.4969423778751498</v>
          </cell>
        </row>
        <row r="72">
          <cell r="AI72">
            <v>1.5533598092186618</v>
          </cell>
        </row>
        <row r="73">
          <cell r="AI73">
            <v>1.6165669475530082</v>
          </cell>
        </row>
        <row r="74">
          <cell r="AI74">
            <v>1.6692020197650037</v>
          </cell>
        </row>
        <row r="75">
          <cell r="AI75">
            <v>1.7275718527799089</v>
          </cell>
        </row>
        <row r="76">
          <cell r="AI76">
            <v>1.7594238448458999</v>
          </cell>
        </row>
        <row r="77">
          <cell r="AI77">
            <v>1.7890805044662248</v>
          </cell>
        </row>
        <row r="78">
          <cell r="AI78">
            <v>1.8136295677893568</v>
          </cell>
        </row>
        <row r="79">
          <cell r="AI79">
            <v>1.8339076917654253</v>
          </cell>
        </row>
        <row r="80">
          <cell r="AI80">
            <v>1.8511850027685186</v>
          </cell>
        </row>
        <row r="81">
          <cell r="AI81">
            <v>1.8697202574987697</v>
          </cell>
        </row>
        <row r="82">
          <cell r="AI82">
            <v>1.8855806799816457</v>
          </cell>
        </row>
        <row r="83">
          <cell r="AI83">
            <v>1.8996495533906481</v>
          </cell>
        </row>
        <row r="84">
          <cell r="AI84">
            <v>1.9120838661671025</v>
          </cell>
        </row>
        <row r="85">
          <cell r="AI85">
            <v>1.923678542675583</v>
          </cell>
        </row>
        <row r="86">
          <cell r="AI86">
            <v>1.9385009054616786</v>
          </cell>
        </row>
        <row r="87">
          <cell r="AI87">
            <v>1.9515658242920682</v>
          </cell>
        </row>
        <row r="88">
          <cell r="AI88">
            <v>1.964421675425253</v>
          </cell>
        </row>
        <row r="89">
          <cell r="AI89">
            <v>1.9761197824492973</v>
          </cell>
        </row>
        <row r="90">
          <cell r="AI90">
            <v>1.9868665241206664</v>
          </cell>
        </row>
      </sheetData>
      <sheetData sheetId="26">
        <row r="45">
          <cell r="AI45">
            <v>4.6341463072827366E-05</v>
          </cell>
        </row>
        <row r="46">
          <cell r="AI46">
            <v>4.7592082829217465E-05</v>
          </cell>
        </row>
        <row r="47">
          <cell r="AI47">
            <v>5.5962297276823414E-05</v>
          </cell>
        </row>
        <row r="48">
          <cell r="AI48">
            <v>5.307042359666988E-05</v>
          </cell>
        </row>
        <row r="49">
          <cell r="AI49">
            <v>5.097679059773898E-05</v>
          </cell>
        </row>
        <row r="50">
          <cell r="AI50">
            <v>5.07486321572953E-05</v>
          </cell>
        </row>
        <row r="51">
          <cell r="AI51">
            <v>5.022805195003315E-05</v>
          </cell>
        </row>
        <row r="52">
          <cell r="AI52">
            <v>4.917596457058045E-05</v>
          </cell>
        </row>
        <row r="53">
          <cell r="AI53">
            <v>4.789563499329446E-05</v>
          </cell>
        </row>
        <row r="54">
          <cell r="AI54">
            <v>4.682748024859033E-05</v>
          </cell>
        </row>
        <row r="55">
          <cell r="AI55">
            <v>0.0002741823678772991</v>
          </cell>
        </row>
        <row r="56">
          <cell r="AI56">
            <v>0.001040736502560248</v>
          </cell>
        </row>
        <row r="57">
          <cell r="AI57">
            <v>0.002308753002831032</v>
          </cell>
        </row>
        <row r="58">
          <cell r="AI58">
            <v>0.0040696926282190885</v>
          </cell>
        </row>
        <row r="59">
          <cell r="AI59">
            <v>0.006335350656508758</v>
          </cell>
        </row>
        <row r="60">
          <cell r="AI60">
            <v>0.009136965311153001</v>
          </cell>
        </row>
        <row r="61">
          <cell r="AI61">
            <v>0.012308276751471519</v>
          </cell>
        </row>
        <row r="62">
          <cell r="AI62">
            <v>0.015800403834907537</v>
          </cell>
        </row>
        <row r="63">
          <cell r="AI63">
            <v>0.019635073635577528</v>
          </cell>
        </row>
        <row r="64">
          <cell r="AI64">
            <v>0.02385375522093918</v>
          </cell>
        </row>
        <row r="65">
          <cell r="AI65">
            <v>0.02845951071795901</v>
          </cell>
        </row>
        <row r="66">
          <cell r="AI66">
            <v>0.03347432806842023</v>
          </cell>
        </row>
        <row r="67">
          <cell r="AI67">
            <v>0.03887125176414045</v>
          </cell>
        </row>
        <row r="68">
          <cell r="AI68">
            <v>0.044562694701932894</v>
          </cell>
        </row>
        <row r="69">
          <cell r="AI69">
            <v>0.05055361789760991</v>
          </cell>
        </row>
        <row r="70">
          <cell r="AI70">
            <v>0.05671420877926737</v>
          </cell>
        </row>
        <row r="71">
          <cell r="AI71">
            <v>0.062869908257579</v>
          </cell>
        </row>
        <row r="72">
          <cell r="AI72">
            <v>0.06872144966705453</v>
          </cell>
        </row>
        <row r="73">
          <cell r="AI73">
            <v>0.07507960798881995</v>
          </cell>
        </row>
        <row r="74">
          <cell r="AI74">
            <v>0.08109654628622183</v>
          </cell>
        </row>
        <row r="75">
          <cell r="AI75">
            <v>0.08761598609872831</v>
          </cell>
        </row>
        <row r="76">
          <cell r="AI76">
            <v>0.0930002013626614</v>
          </cell>
        </row>
        <row r="77">
          <cell r="AI77">
            <v>0.09854387742604151</v>
          </cell>
        </row>
        <row r="78">
          <cell r="AI78">
            <v>0.10389530407028864</v>
          </cell>
        </row>
        <row r="79">
          <cell r="AI79">
            <v>0.10906733632240526</v>
          </cell>
        </row>
        <row r="80">
          <cell r="AI80">
            <v>0.11411578478980254</v>
          </cell>
        </row>
        <row r="81">
          <cell r="AI81">
            <v>0.1194232856690245</v>
          </cell>
        </row>
        <row r="82">
          <cell r="AI82">
            <v>0.1247381074795145</v>
          </cell>
        </row>
        <row r="83">
          <cell r="AI83">
            <v>0.13004799480493234</v>
          </cell>
        </row>
        <row r="84">
          <cell r="AI84">
            <v>0.13536340558261023</v>
          </cell>
        </row>
        <row r="85">
          <cell r="AI85">
            <v>0.14074675848217852</v>
          </cell>
        </row>
        <row r="86">
          <cell r="AI86">
            <v>0.14650904592813868</v>
          </cell>
        </row>
        <row r="87">
          <cell r="AI87">
            <v>0.15228910251225342</v>
          </cell>
        </row>
        <row r="88">
          <cell r="AI88">
            <v>0.15820090409591298</v>
          </cell>
        </row>
        <row r="89">
          <cell r="AI89">
            <v>0.1641642164880999</v>
          </cell>
        </row>
        <row r="90">
          <cell r="AI90">
            <v>0.1701871707059683</v>
          </cell>
        </row>
      </sheetData>
      <sheetData sheetId="27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0.0011890299107648126</v>
          </cell>
          <cell r="BC51">
            <v>0.00015875050196647157</v>
          </cell>
        </row>
        <row r="52">
          <cell r="AI52">
            <v>0.0026322736305536797</v>
          </cell>
          <cell r="BC52">
            <v>0.0003334478391810565</v>
          </cell>
        </row>
        <row r="53">
          <cell r="AI53">
            <v>0.004271703527554695</v>
          </cell>
          <cell r="BC53">
            <v>0.0005247193244009423</v>
          </cell>
        </row>
        <row r="54">
          <cell r="AI54">
            <v>0.006016868110250515</v>
          </cell>
          <cell r="BC54">
            <v>0.0007325000333696122</v>
          </cell>
        </row>
        <row r="55">
          <cell r="AI55">
            <v>0.02951473677839259</v>
          </cell>
          <cell r="BC55">
            <v>0.0037835599709625948</v>
          </cell>
        </row>
        <row r="56">
          <cell r="AI56">
            <v>0.054924726202646955</v>
          </cell>
          <cell r="BC56">
            <v>0.007112305860286575</v>
          </cell>
        </row>
        <row r="57">
          <cell r="AI57">
            <v>0.08175506130946843</v>
          </cell>
          <cell r="BC57">
            <v>0.010659127854141725</v>
          </cell>
        </row>
        <row r="58">
          <cell r="AI58">
            <v>0.11010491947214736</v>
          </cell>
          <cell r="BC58">
            <v>0.014441246841507507</v>
          </cell>
        </row>
        <row r="59">
          <cell r="AI59">
            <v>0.14003130713088033</v>
          </cell>
          <cell r="BC59">
            <v>0.018472041632897927</v>
          </cell>
        </row>
        <row r="60">
          <cell r="AI60">
            <v>0.1716375366852004</v>
          </cell>
          <cell r="BC60">
            <v>0.022772274357160265</v>
          </cell>
        </row>
        <row r="61">
          <cell r="AI61">
            <v>0.20286952704306188</v>
          </cell>
          <cell r="BC61">
            <v>0.02706641369289905</v>
          </cell>
        </row>
        <row r="62">
          <cell r="AI62">
            <v>0.23342048755619701</v>
          </cell>
          <cell r="BC62">
            <v>0.0313139825140486</v>
          </cell>
        </row>
        <row r="63">
          <cell r="AI63">
            <v>0.2629860198270186</v>
          </cell>
          <cell r="BC63">
            <v>0.0354769344892646</v>
          </cell>
        </row>
        <row r="64">
          <cell r="AI64">
            <v>0.29158326208878255</v>
          </cell>
          <cell r="BC64">
            <v>0.03956117377770555</v>
          </cell>
        </row>
        <row r="65">
          <cell r="AI65">
            <v>0.31974218417142064</v>
          </cell>
          <cell r="BC65">
            <v>0.043638585965048514</v>
          </cell>
        </row>
        <row r="66">
          <cell r="AI66">
            <v>0.34725301340316617</v>
          </cell>
          <cell r="BC66">
            <v>0.04768171630851899</v>
          </cell>
        </row>
        <row r="67">
          <cell r="AI67">
            <v>0.3739027386950275</v>
          </cell>
          <cell r="BC67">
            <v>0.05166188295399779</v>
          </cell>
        </row>
        <row r="68">
          <cell r="AI68">
            <v>0.3990367787147253</v>
          </cell>
          <cell r="BC68">
            <v>0.05548913334426812</v>
          </cell>
        </row>
        <row r="69">
          <cell r="AI69">
            <v>0.42250520768021593</v>
          </cell>
          <cell r="BC69">
            <v>0.05914045573623734</v>
          </cell>
        </row>
        <row r="70">
          <cell r="AI70">
            <v>0.44388598295704207</v>
          </cell>
          <cell r="BC70">
            <v>0.06255418781643765</v>
          </cell>
        </row>
        <row r="71">
          <cell r="AI71">
            <v>0.4632998030697148</v>
          </cell>
          <cell r="BC71">
            <v>0.06573964869210615</v>
          </cell>
        </row>
        <row r="72">
          <cell r="AI72">
            <v>0.4789086619776715</v>
          </cell>
          <cell r="BC72">
            <v>0.06842894704650516</v>
          </cell>
        </row>
        <row r="73">
          <cell r="AI73">
            <v>0.4965606955220649</v>
          </cell>
          <cell r="BC73">
            <v>0.07145957006756605</v>
          </cell>
        </row>
        <row r="74">
          <cell r="AI74">
            <v>0.510437082597831</v>
          </cell>
          <cell r="BC74">
            <v>0.07399363726158505</v>
          </cell>
        </row>
        <row r="75">
          <cell r="AI75">
            <v>0.526335638695253</v>
          </cell>
          <cell r="BC75">
            <v>0.07686559213241448</v>
          </cell>
        </row>
        <row r="76">
          <cell r="AI76">
            <v>0.5331964663152572</v>
          </cell>
          <cell r="BC76">
            <v>0.07846324173188597</v>
          </cell>
        </row>
        <row r="77">
          <cell r="AI77">
            <v>0.5391027949580574</v>
          </cell>
          <cell r="BC77">
            <v>0.07997504664577967</v>
          </cell>
        </row>
        <row r="78">
          <cell r="AI78">
            <v>0.5437265798036508</v>
          </cell>
          <cell r="BC78">
            <v>0.0813191376080112</v>
          </cell>
        </row>
        <row r="79">
          <cell r="AI79">
            <v>0.5472607889680242</v>
          </cell>
          <cell r="BC79">
            <v>0.08251876504683522</v>
          </cell>
        </row>
        <row r="80">
          <cell r="AI80">
            <v>0.5500313209839355</v>
          </cell>
          <cell r="BC80">
            <v>0.08361980485577071</v>
          </cell>
        </row>
        <row r="81">
          <cell r="AI81">
            <v>0.5529290764884163</v>
          </cell>
          <cell r="BC81">
            <v>0.08475671214868248</v>
          </cell>
        </row>
        <row r="82">
          <cell r="AI82">
            <v>0.555017498052881</v>
          </cell>
          <cell r="BC82">
            <v>0.08578324195918023</v>
          </cell>
        </row>
        <row r="83">
          <cell r="AI83">
            <v>0.5562014155145153</v>
          </cell>
          <cell r="BC83">
            <v>0.08667775219950455</v>
          </cell>
        </row>
        <row r="84">
          <cell r="AI84">
            <v>0.5565689208137344</v>
          </cell>
          <cell r="BC84">
            <v>0.08745099017967306</v>
          </cell>
        </row>
        <row r="85">
          <cell r="AI85">
            <v>0.5563838493920077</v>
          </cell>
          <cell r="BC85">
            <v>0.0881428595139107</v>
          </cell>
        </row>
        <row r="86">
          <cell r="AI86">
            <v>0.5566654166092503</v>
          </cell>
          <cell r="BC86">
            <v>0.08891449720194787</v>
          </cell>
        </row>
        <row r="87">
          <cell r="AI87">
            <v>0.556375360752136</v>
          </cell>
          <cell r="BC87">
            <v>0.08959999160354597</v>
          </cell>
        </row>
        <row r="88">
          <cell r="AI88">
            <v>0.5557832915990398</v>
          </cell>
          <cell r="BC88">
            <v>0.09024048984622195</v>
          </cell>
        </row>
        <row r="89">
          <cell r="AI89">
            <v>0.5546492493328254</v>
          </cell>
          <cell r="BC89">
            <v>0.09079510176891573</v>
          </cell>
        </row>
        <row r="90">
          <cell r="AI90">
            <v>0.5530576639290724</v>
          </cell>
          <cell r="BC90">
            <v>0.09127518396752828</v>
          </cell>
        </row>
      </sheetData>
      <sheetData sheetId="28">
        <row r="45">
          <cell r="AI45">
            <v>0</v>
          </cell>
          <cell r="BC45">
            <v>0</v>
          </cell>
        </row>
        <row r="46">
          <cell r="AI46">
            <v>0</v>
          </cell>
          <cell r="BC46">
            <v>0</v>
          </cell>
        </row>
        <row r="47">
          <cell r="AI47">
            <v>0</v>
          </cell>
          <cell r="BC47">
            <v>0</v>
          </cell>
        </row>
        <row r="48">
          <cell r="AI48">
            <v>0</v>
          </cell>
          <cell r="BC48">
            <v>0</v>
          </cell>
        </row>
        <row r="49">
          <cell r="AI49">
            <v>0</v>
          </cell>
          <cell r="BC49">
            <v>0</v>
          </cell>
        </row>
        <row r="50">
          <cell r="AI50">
            <v>0</v>
          </cell>
          <cell r="BC50">
            <v>0</v>
          </cell>
        </row>
        <row r="51">
          <cell r="AI51">
            <v>0</v>
          </cell>
          <cell r="BC51">
            <v>0</v>
          </cell>
        </row>
        <row r="52">
          <cell r="AI52">
            <v>0</v>
          </cell>
          <cell r="BC52">
            <v>0</v>
          </cell>
        </row>
        <row r="53">
          <cell r="AI53">
            <v>0</v>
          </cell>
          <cell r="BC53">
            <v>0</v>
          </cell>
        </row>
        <row r="54">
          <cell r="AI54">
            <v>0</v>
          </cell>
          <cell r="BC54">
            <v>0</v>
          </cell>
        </row>
        <row r="55">
          <cell r="AI55">
            <v>0</v>
          </cell>
          <cell r="BC55">
            <v>0</v>
          </cell>
        </row>
        <row r="56">
          <cell r="AI56">
            <v>0.00012510371861881528</v>
          </cell>
          <cell r="BC56">
            <v>5.846325597201705E-05</v>
          </cell>
        </row>
        <row r="57">
          <cell r="AI57">
            <v>0.00035230539545323523</v>
          </cell>
          <cell r="BC57">
            <v>0.00016181137402518437</v>
          </cell>
        </row>
        <row r="58">
          <cell r="AI58">
            <v>0.000668069395523024</v>
          </cell>
          <cell r="BC58">
            <v>0.00030200829781584364</v>
          </cell>
        </row>
        <row r="59">
          <cell r="AI59">
            <v>0.0010653691118062713</v>
          </cell>
          <cell r="BC59">
            <v>0.0004745237234953656</v>
          </cell>
        </row>
        <row r="60">
          <cell r="AI60">
            <v>0.0015403518388629302</v>
          </cell>
          <cell r="BC60">
            <v>0.0006765068860625631</v>
          </cell>
        </row>
        <row r="61">
          <cell r="AI61">
            <v>0.0021032766303828317</v>
          </cell>
          <cell r="BC61">
            <v>0.0009159184320836261</v>
          </cell>
        </row>
        <row r="62">
          <cell r="AI62">
            <v>0.0027490228500319587</v>
          </cell>
          <cell r="BC62">
            <v>0.0011905044408440642</v>
          </cell>
        </row>
        <row r="63">
          <cell r="AI63">
            <v>0.0034789934914531955</v>
          </cell>
          <cell r="BC63">
            <v>0.0015008267980286185</v>
          </cell>
        </row>
        <row r="64">
          <cell r="AI64">
            <v>0.004299562760362292</v>
          </cell>
          <cell r="BC64">
            <v>0.001849600597257068</v>
          </cell>
        </row>
        <row r="65">
          <cell r="AI65">
            <v>0.005215417400330578</v>
          </cell>
          <cell r="BC65">
            <v>0.0022389026609122157</v>
          </cell>
        </row>
        <row r="66">
          <cell r="AI66">
            <v>0.006224341914285812</v>
          </cell>
          <cell r="BC66">
            <v>0.0026678112683264405</v>
          </cell>
        </row>
        <row r="67">
          <cell r="AI67">
            <v>0.007322343106111777</v>
          </cell>
          <cell r="BC67">
            <v>0.0031346461423631534</v>
          </cell>
        </row>
        <row r="68">
          <cell r="AI68">
            <v>0.008496051395184627</v>
          </cell>
          <cell r="BC68">
            <v>0.0036337207667464988</v>
          </cell>
        </row>
        <row r="69">
          <cell r="AI69">
            <v>0.009736280266336777</v>
          </cell>
          <cell r="BC69">
            <v>0.004161118299826745</v>
          </cell>
        </row>
        <row r="70">
          <cell r="AI70">
            <v>0.011029467712131851</v>
          </cell>
          <cell r="BC70">
            <v>0.004711073758079602</v>
          </cell>
        </row>
        <row r="71">
          <cell r="AI71">
            <v>0.012467760578863861</v>
          </cell>
          <cell r="BC71">
            <v>0.005322916603819645</v>
          </cell>
        </row>
        <row r="72">
          <cell r="AI72">
            <v>0.013988656150300175</v>
          </cell>
          <cell r="BC72">
            <v>0.005970008098375621</v>
          </cell>
        </row>
        <row r="73">
          <cell r="AI73">
            <v>0.015762436237669694</v>
          </cell>
          <cell r="BC73">
            <v>0.0067250492107171</v>
          </cell>
        </row>
        <row r="74">
          <cell r="AI74">
            <v>0.01760339825981903</v>
          </cell>
          <cell r="BC74">
            <v>0.007508795367929231</v>
          </cell>
        </row>
        <row r="75">
          <cell r="AI75">
            <v>0.019700949468157217</v>
          </cell>
          <cell r="BC75">
            <v>0.00840204441859318</v>
          </cell>
        </row>
        <row r="76">
          <cell r="AI76">
            <v>0.021658616582090062</v>
          </cell>
          <cell r="BC76">
            <v>0.009235721250532587</v>
          </cell>
        </row>
        <row r="77">
          <cell r="AI77">
            <v>0.023777573676463725</v>
          </cell>
          <cell r="BC77">
            <v>0.010137850388332382</v>
          </cell>
        </row>
        <row r="78">
          <cell r="AI78">
            <v>0.02596647002015039</v>
          </cell>
          <cell r="BC78">
            <v>0.011069538788457699</v>
          </cell>
        </row>
        <row r="79">
          <cell r="AI79">
            <v>0.028220633334435054</v>
          </cell>
          <cell r="BC79">
            <v>0.012029214079770508</v>
          </cell>
        </row>
        <row r="80">
          <cell r="AI80">
            <v>0.0305465483342809</v>
          </cell>
          <cell r="BC80">
            <v>0.013019840273627932</v>
          </cell>
        </row>
        <row r="81">
          <cell r="AI81">
            <v>0.033093052566486925</v>
          </cell>
          <cell r="BC81">
            <v>0.014105235520141961</v>
          </cell>
        </row>
        <row r="82">
          <cell r="AI82">
            <v>0.03577006910839352</v>
          </cell>
          <cell r="BC82">
            <v>0.0152462589642333</v>
          </cell>
        </row>
        <row r="83">
          <cell r="AI83">
            <v>0.03856189105921068</v>
          </cell>
          <cell r="BC83">
            <v>0.01643621586130291</v>
          </cell>
        </row>
        <row r="84">
          <cell r="AI84">
            <v>0.04146152578493302</v>
          </cell>
          <cell r="BC84">
            <v>0.017672125744397686</v>
          </cell>
        </row>
        <row r="85">
          <cell r="AI85">
            <v>0.04447984290931189</v>
          </cell>
          <cell r="BC85">
            <v>0.018958621567903417</v>
          </cell>
        </row>
        <row r="86">
          <cell r="AI86">
            <v>0.04771104289488056</v>
          </cell>
          <cell r="BC86">
            <v>0.020335854348637616</v>
          </cell>
        </row>
        <row r="87">
          <cell r="AI87">
            <v>0.051034446213503844</v>
          </cell>
          <cell r="BC87">
            <v>0.021752386910673757</v>
          </cell>
        </row>
        <row r="88">
          <cell r="AI88">
            <v>0.05448040530835323</v>
          </cell>
          <cell r="BC88">
            <v>0.023221156360937436</v>
          </cell>
        </row>
        <row r="89">
          <cell r="AI89">
            <v>0.058015534617194095</v>
          </cell>
          <cell r="BC89">
            <v>0.02472793278765651</v>
          </cell>
        </row>
        <row r="90">
          <cell r="AI90">
            <v>0.06163617448766946</v>
          </cell>
          <cell r="BC90">
            <v>0.026271156339006636</v>
          </cell>
        </row>
      </sheetData>
      <sheetData sheetId="29"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0.00044436683573642003</v>
          </cell>
        </row>
        <row r="56">
          <cell r="AI56">
            <v>0.0012905932925325549</v>
          </cell>
        </row>
        <row r="57">
          <cell r="AI57">
            <v>0.002512591439113096</v>
          </cell>
        </row>
        <row r="58">
          <cell r="AI58">
            <v>0.004111693456151584</v>
          </cell>
        </row>
        <row r="59">
          <cell r="AI59">
            <v>0.006105970818134125</v>
          </cell>
        </row>
        <row r="60">
          <cell r="AI60">
            <v>0.008521118287404537</v>
          </cell>
        </row>
        <row r="61">
          <cell r="AI61">
            <v>0.011789860029121404</v>
          </cell>
        </row>
        <row r="62">
          <cell r="AI62">
            <v>0.015890236554273907</v>
          </cell>
        </row>
        <row r="63">
          <cell r="AI63">
            <v>0.02085149528118384</v>
          </cell>
        </row>
        <row r="64">
          <cell r="AI64">
            <v>0.026740909184142042</v>
          </cell>
        </row>
        <row r="65">
          <cell r="AI65">
            <v>0.0335961620892999</v>
          </cell>
        </row>
        <row r="66">
          <cell r="AI66">
            <v>0.04142007921769339</v>
          </cell>
        </row>
        <row r="67">
          <cell r="AI67">
            <v>0.050198531776520436</v>
          </cell>
        </row>
        <row r="68">
          <cell r="AI68">
            <v>0.059829906404390495</v>
          </cell>
        </row>
        <row r="69">
          <cell r="AI69">
            <v>0.07026412280569372</v>
          </cell>
        </row>
        <row r="70">
          <cell r="AI70">
            <v>0.08141880323969117</v>
          </cell>
        </row>
        <row r="71">
          <cell r="AI71">
            <v>0.09229346374107317</v>
          </cell>
        </row>
        <row r="72">
          <cell r="AI72">
            <v>0.10250763796708816</v>
          </cell>
        </row>
        <row r="73">
          <cell r="AI73">
            <v>0.11331487869245227</v>
          </cell>
        </row>
        <row r="74">
          <cell r="AI74">
            <v>0.12332682689823374</v>
          </cell>
        </row>
        <row r="75">
          <cell r="AI75">
            <v>0.13386031483467706</v>
          </cell>
        </row>
        <row r="76">
          <cell r="AI76">
            <v>0.14240344597463322</v>
          </cell>
        </row>
        <row r="77">
          <cell r="AI77">
            <v>0.15092857585170688</v>
          </cell>
        </row>
        <row r="78">
          <cell r="AI78">
            <v>0.15893143353345965</v>
          </cell>
        </row>
        <row r="79">
          <cell r="AI79">
            <v>0.16643296185190384</v>
          </cell>
        </row>
        <row r="80">
          <cell r="AI80">
            <v>0.17353028837920173</v>
          </cell>
        </row>
        <row r="81">
          <cell r="AI81">
            <v>0.1807468468860916</v>
          </cell>
        </row>
        <row r="82">
          <cell r="AI82">
            <v>0.1876244137935995</v>
          </cell>
        </row>
        <row r="83">
          <cell r="AI83">
            <v>0.19411606438647527</v>
          </cell>
        </row>
        <row r="84">
          <cell r="AI84">
            <v>0.2002713122183861</v>
          </cell>
        </row>
        <row r="85">
          <cell r="AI85">
            <v>0.20621688806454183</v>
          </cell>
        </row>
        <row r="86">
          <cell r="AI86">
            <v>0.2124301214495348</v>
          </cell>
        </row>
        <row r="87">
          <cell r="AI87">
            <v>0.21839952564077114</v>
          </cell>
        </row>
        <row r="88">
          <cell r="AI88">
            <v>0.22431105847501576</v>
          </cell>
        </row>
        <row r="89">
          <cell r="AI89">
            <v>0.23007083497097194</v>
          </cell>
        </row>
        <row r="90">
          <cell r="AI90">
            <v>0.23571072631134016</v>
          </cell>
        </row>
      </sheetData>
      <sheetData sheetId="30">
        <row r="55">
          <cell r="K55">
            <v>5.090404520404517</v>
          </cell>
          <cell r="M55">
            <v>0.057848711339443235</v>
          </cell>
          <cell r="O55">
            <v>0.9389074393613386</v>
          </cell>
        </row>
        <row r="56">
          <cell r="K56">
            <v>5.195681797303301</v>
          </cell>
          <cell r="M56">
            <v>0.057641370076086544</v>
          </cell>
          <cell r="O56">
            <v>0.9391875741974949</v>
          </cell>
        </row>
        <row r="57">
          <cell r="K57">
            <v>5.003229729974305</v>
          </cell>
          <cell r="M57">
            <v>0.07563420150417231</v>
          </cell>
          <cell r="O57">
            <v>0.9206336491300591</v>
          </cell>
        </row>
        <row r="58">
          <cell r="K58">
            <v>4.712393091556775</v>
          </cell>
          <cell r="M58">
            <v>0.07968336794772687</v>
          </cell>
          <cell r="O58">
            <v>0.9166300473437127</v>
          </cell>
        </row>
        <row r="59">
          <cell r="K59">
            <v>4.217717130008243</v>
          </cell>
          <cell r="M59">
            <v>0.07766366937215961</v>
          </cell>
          <cell r="O59">
            <v>0.9186572880561804</v>
          </cell>
        </row>
        <row r="60">
          <cell r="K60">
            <v>4.240271394377816</v>
          </cell>
          <cell r="M60">
            <v>0.08014001121965617</v>
          </cell>
          <cell r="O60">
            <v>0.9161327079917498</v>
          </cell>
        </row>
        <row r="61">
          <cell r="K61">
            <v>4.479940930228037</v>
          </cell>
          <cell r="M61">
            <v>0.0811784979218623</v>
          </cell>
          <cell r="O61">
            <v>0.9151488260766799</v>
          </cell>
        </row>
        <row r="62">
          <cell r="K62">
            <v>4.7318725052824915</v>
          </cell>
          <cell r="M62">
            <v>0.07879667615012889</v>
          </cell>
          <cell r="O62">
            <v>0.9176123101812612</v>
          </cell>
        </row>
        <row r="63">
          <cell r="K63">
            <v>4.897798808572345</v>
          </cell>
          <cell r="M63">
            <v>0.07579206583141243</v>
          </cell>
          <cell r="O63">
            <v>0.9206781170868819</v>
          </cell>
        </row>
        <row r="64">
          <cell r="K64">
            <v>4.996381959218291</v>
          </cell>
          <cell r="M64">
            <v>0.07313558001333154</v>
          </cell>
          <cell r="O64">
            <v>0.9233557370109245</v>
          </cell>
        </row>
        <row r="65">
          <cell r="K65">
            <v>5.06037360026402</v>
          </cell>
          <cell r="M65">
            <v>0.07141747222706585</v>
          </cell>
          <cell r="O65">
            <v>0.9250493193966577</v>
          </cell>
        </row>
        <row r="66">
          <cell r="K66">
            <v>5.126637466111802</v>
          </cell>
          <cell r="M66">
            <v>0.07009630893057123</v>
          </cell>
          <cell r="O66">
            <v>0.9261590099041488</v>
          </cell>
        </row>
        <row r="67">
          <cell r="K67">
            <v>5.191808461939734</v>
          </cell>
          <cell r="M67">
            <v>0.0688503699305005</v>
          </cell>
          <cell r="O67">
            <v>0.9271355155810088</v>
          </cell>
        </row>
        <row r="68">
          <cell r="K68">
            <v>5.265664872529418</v>
          </cell>
          <cell r="M68">
            <v>0.06758175733400017</v>
          </cell>
          <cell r="O68">
            <v>0.9280753503551555</v>
          </cell>
        </row>
        <row r="69">
          <cell r="K69">
            <v>5.3497633591157525</v>
          </cell>
          <cell r="M69">
            <v>0.06633819278339446</v>
          </cell>
          <cell r="O69">
            <v>0.9289492037167455</v>
          </cell>
        </row>
        <row r="70">
          <cell r="K70">
            <v>5.428493321527622</v>
          </cell>
          <cell r="M70">
            <v>0.06531939321826553</v>
          </cell>
          <cell r="O70">
            <v>0.9295794026750821</v>
          </cell>
        </row>
        <row r="71">
          <cell r="K71">
            <v>5.481177188374204</v>
          </cell>
          <cell r="M71">
            <v>0.0645694146087575</v>
          </cell>
          <cell r="O71">
            <v>0.9299202329258167</v>
          </cell>
        </row>
        <row r="72">
          <cell r="K72">
            <v>5.527927533993945</v>
          </cell>
          <cell r="M72">
            <v>0.06409321500406061</v>
          </cell>
          <cell r="O72">
            <v>0.9299998872573005</v>
          </cell>
        </row>
        <row r="73">
          <cell r="K73">
            <v>5.5922890447388305</v>
          </cell>
          <cell r="M73">
            <v>0.06376626741800942</v>
          </cell>
          <cell r="O73">
            <v>0.9299574887631175</v>
          </cell>
        </row>
        <row r="74">
          <cell r="K74">
            <v>5.675785545581782</v>
          </cell>
          <cell r="M74">
            <v>0.06345087127029089</v>
          </cell>
          <cell r="O74">
            <v>0.9298833185728449</v>
          </cell>
        </row>
        <row r="75">
          <cell r="K75">
            <v>5.766613222386998</v>
          </cell>
          <cell r="M75">
            <v>0.0631627591067587</v>
          </cell>
          <cell r="O75">
            <v>0.929729055742053</v>
          </cell>
        </row>
        <row r="76">
          <cell r="K76">
            <v>5.857593933792589</v>
          </cell>
          <cell r="M76">
            <v>0.06295772981080903</v>
          </cell>
          <cell r="O76">
            <v>0.9295348250510014</v>
          </cell>
        </row>
        <row r="77">
          <cell r="K77">
            <v>5.947739566851306</v>
          </cell>
          <cell r="M77">
            <v>0.06279394867095765</v>
          </cell>
          <cell r="O77">
            <v>0.9293172600076463</v>
          </cell>
        </row>
        <row r="78">
          <cell r="K78">
            <v>6.039960463849021</v>
          </cell>
          <cell r="M78">
            <v>0.06274519706454205</v>
          </cell>
          <cell r="O78">
            <v>0.9289626975851553</v>
          </cell>
        </row>
        <row r="79">
          <cell r="K79">
            <v>6.139324030609716</v>
          </cell>
          <cell r="M79">
            <v>0.06273536227454395</v>
          </cell>
          <cell r="O79">
            <v>0.928635094658102</v>
          </cell>
        </row>
        <row r="80">
          <cell r="K80">
            <v>6.252014842571326</v>
          </cell>
          <cell r="M80">
            <v>0.06275594328922099</v>
          </cell>
          <cell r="O80">
            <v>0.9282907108847095</v>
          </cell>
        </row>
        <row r="81">
          <cell r="K81">
            <v>6.355619049999531</v>
          </cell>
          <cell r="M81">
            <v>0.06282114276472806</v>
          </cell>
          <cell r="O81">
            <v>0.9279361274704709</v>
          </cell>
        </row>
        <row r="82">
          <cell r="K82">
            <v>6.456445044421299</v>
          </cell>
          <cell r="M82">
            <v>0.06296494388817281</v>
          </cell>
          <cell r="O82">
            <v>0.9274710391119868</v>
          </cell>
        </row>
        <row r="83">
          <cell r="K83">
            <v>6.56447278944021</v>
          </cell>
          <cell r="M83">
            <v>0.06319861950249002</v>
          </cell>
          <cell r="O83">
            <v>0.9269858486370226</v>
          </cell>
        </row>
        <row r="84">
          <cell r="K84">
            <v>6.682068984322104</v>
          </cell>
          <cell r="M84">
            <v>0.06343005727839224</v>
          </cell>
          <cell r="O84">
            <v>0.9265224553408872</v>
          </cell>
        </row>
        <row r="85">
          <cell r="K85">
            <v>6.80484484010681</v>
          </cell>
          <cell r="M85">
            <v>0.06363782034434916</v>
          </cell>
          <cell r="O85">
            <v>0.9261268436896493</v>
          </cell>
        </row>
        <row r="86">
          <cell r="K86">
            <v>6.8930240437874595</v>
          </cell>
          <cell r="M86">
            <v>0.0609320522773043</v>
          </cell>
          <cell r="O86">
            <v>0.9273508951298831</v>
          </cell>
        </row>
        <row r="87">
          <cell r="K87">
            <v>7.05036696967349</v>
          </cell>
          <cell r="M87">
            <v>0.06039421192640303</v>
          </cell>
          <cell r="O87">
            <v>0.927338518300809</v>
          </cell>
        </row>
        <row r="88">
          <cell r="K88">
            <v>7.140551702319452</v>
          </cell>
          <cell r="M88">
            <v>0.0599653144448096</v>
          </cell>
          <cell r="O88">
            <v>0.9270515114526592</v>
          </cell>
        </row>
        <row r="89">
          <cell r="K89">
            <v>7.203235991923407</v>
          </cell>
          <cell r="M89">
            <v>0.05956975086866429</v>
          </cell>
          <cell r="O89">
            <v>0.9265722633145967</v>
          </cell>
        </row>
        <row r="90">
          <cell r="K90">
            <v>7.2680092841377135</v>
          </cell>
          <cell r="M90">
            <v>0.05903911806420534</v>
          </cell>
          <cell r="O90">
            <v>0.9260822989855899</v>
          </cell>
        </row>
        <row r="91">
          <cell r="K91">
            <v>7.360370284560169</v>
          </cell>
          <cell r="M91">
            <v>0.058448468713748224</v>
          </cell>
          <cell r="O91">
            <v>0.9256721160049758</v>
          </cell>
        </row>
        <row r="92">
          <cell r="K92">
            <v>7.46304953469262</v>
          </cell>
          <cell r="M92">
            <v>0.05781126557111146</v>
          </cell>
          <cell r="O92">
            <v>0.9253421894359286</v>
          </cell>
        </row>
        <row r="93">
          <cell r="K93">
            <v>7.558230108862759</v>
          </cell>
          <cell r="M93">
            <v>0.0572045384113028</v>
          </cell>
          <cell r="O93">
            <v>0.9249923090180416</v>
          </cell>
        </row>
        <row r="94">
          <cell r="K94">
            <v>7.63803043258765</v>
          </cell>
          <cell r="M94">
            <v>0.0566430980345651</v>
          </cell>
          <cell r="O94">
            <v>0.9245988144032077</v>
          </cell>
        </row>
        <row r="95">
          <cell r="K95">
            <v>7.705571235193177</v>
          </cell>
          <cell r="M95">
            <v>0.05609662735756641</v>
          </cell>
          <cell r="O95">
            <v>0.924187610962205</v>
          </cell>
        </row>
        <row r="96">
          <cell r="K96">
            <v>7.7643114868147025</v>
          </cell>
          <cell r="M96">
            <v>0.05558365593580616</v>
          </cell>
          <cell r="O96">
            <v>0.9237496634605071</v>
          </cell>
        </row>
        <row r="97">
          <cell r="K97">
            <v>7.8250188598205535</v>
          </cell>
          <cell r="M97">
            <v>0.05505459198350572</v>
          </cell>
          <cell r="O97">
            <v>0.9233397080627763</v>
          </cell>
        </row>
        <row r="98">
          <cell r="K98">
            <v>7.893346841584021</v>
          </cell>
          <cell r="M98">
            <v>0.054501704329004405</v>
          </cell>
          <cell r="O98">
            <v>0.9229735354673722</v>
          </cell>
        </row>
        <row r="99">
          <cell r="K99">
            <v>7.965612937290386</v>
          </cell>
          <cell r="M99">
            <v>0.053927594927143274</v>
          </cell>
          <cell r="O99">
            <v>0.9226430361212196</v>
          </cell>
        </row>
        <row r="100">
          <cell r="K100">
            <v>8.03443411020598</v>
          </cell>
          <cell r="M100">
            <v>0.053339522218537355</v>
          </cell>
          <cell r="O100">
            <v>0.9223299865625488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58"/>
  <sheetViews>
    <sheetView tabSelected="1" zoomScale="85" zoomScaleNormal="85" workbookViewId="0" topLeftCell="A1">
      <pane xSplit="1" ySplit="7" topLeftCell="AD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Q36" sqref="AQ36"/>
    </sheetView>
  </sheetViews>
  <sheetFormatPr defaultColWidth="9.140625" defaultRowHeight="12.75"/>
  <cols>
    <col min="2" max="24" width="9.140625" style="23" customWidth="1"/>
    <col min="37" max="37" width="10.140625" style="0" customWidth="1"/>
    <col min="156" max="156" width="30.7109375" style="0" customWidth="1"/>
  </cols>
  <sheetData>
    <row r="1" ht="12.75">
      <c r="DT1" s="26" t="s">
        <v>154</v>
      </c>
    </row>
    <row r="2" spans="2:135" ht="12.75">
      <c r="B2" s="34" t="s">
        <v>156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DT2" s="31" t="s">
        <v>147</v>
      </c>
      <c r="EE2" s="26" t="s">
        <v>149</v>
      </c>
    </row>
    <row r="3" spans="2:149" ht="12.75">
      <c r="B3" s="23">
        <v>24.620234852403946</v>
      </c>
      <c r="C3" s="23">
        <v>25.50714023171852</v>
      </c>
      <c r="D3" s="23">
        <v>19.204623522071362</v>
      </c>
      <c r="E3" s="23">
        <v>28.85</v>
      </c>
      <c r="F3" s="23">
        <v>55.59</v>
      </c>
      <c r="G3" s="23">
        <v>55.59</v>
      </c>
      <c r="H3" s="23">
        <v>55.59</v>
      </c>
      <c r="J3" s="23">
        <f>+DZ37</f>
        <v>16.7231051948998</v>
      </c>
      <c r="K3" s="23">
        <f>+EA37</f>
        <v>16.7231051948998</v>
      </c>
      <c r="L3" s="23">
        <f>+EB37</f>
        <v>16.7231051948998</v>
      </c>
      <c r="M3" s="23">
        <f>+EC37</f>
        <v>5.676011562275986</v>
      </c>
      <c r="AM3" s="33" t="str">
        <f>IF(LEFT('[3]PHEV10'!$J$1411,1)="u","ubiq","home")</f>
        <v>home</v>
      </c>
      <c r="AN3" s="32" t="s">
        <v>155</v>
      </c>
      <c r="BW3" t="s">
        <v>85</v>
      </c>
      <c r="BX3" t="s">
        <v>86</v>
      </c>
      <c r="BY3" t="s">
        <v>87</v>
      </c>
      <c r="BZ3" t="s">
        <v>88</v>
      </c>
      <c r="CA3" t="s">
        <v>89</v>
      </c>
      <c r="CB3" t="s">
        <v>90</v>
      </c>
      <c r="CC3" t="s">
        <v>91</v>
      </c>
      <c r="CD3" t="s">
        <v>92</v>
      </c>
      <c r="CE3" t="s">
        <v>93</v>
      </c>
      <c r="CF3" t="s">
        <v>94</v>
      </c>
      <c r="CG3" t="s">
        <v>95</v>
      </c>
      <c r="CH3" t="s">
        <v>96</v>
      </c>
      <c r="CI3" t="s">
        <v>97</v>
      </c>
      <c r="CJ3" t="s">
        <v>98</v>
      </c>
      <c r="CK3" t="s">
        <v>99</v>
      </c>
      <c r="CL3" t="s">
        <v>100</v>
      </c>
      <c r="CM3" t="s">
        <v>101</v>
      </c>
      <c r="CN3" t="s">
        <v>102</v>
      </c>
      <c r="CO3" t="s">
        <v>103</v>
      </c>
      <c r="CP3" t="s">
        <v>104</v>
      </c>
      <c r="CQ3" t="s">
        <v>105</v>
      </c>
      <c r="CR3" t="s">
        <v>106</v>
      </c>
      <c r="CS3" t="s">
        <v>107</v>
      </c>
      <c r="CT3" t="s">
        <v>108</v>
      </c>
      <c r="CU3" t="s">
        <v>109</v>
      </c>
      <c r="CV3" t="s">
        <v>110</v>
      </c>
      <c r="CW3" t="s">
        <v>111</v>
      </c>
      <c r="CX3" t="s">
        <v>112</v>
      </c>
      <c r="CY3" t="s">
        <v>113</v>
      </c>
      <c r="CZ3" t="s">
        <v>114</v>
      </c>
      <c r="DA3" t="s">
        <v>115</v>
      </c>
      <c r="DB3" t="s">
        <v>116</v>
      </c>
      <c r="DC3" t="s">
        <v>117</v>
      </c>
      <c r="DD3" t="s">
        <v>118</v>
      </c>
      <c r="DE3" t="s">
        <v>119</v>
      </c>
      <c r="DF3" t="s">
        <v>120</v>
      </c>
      <c r="DG3" t="s">
        <v>121</v>
      </c>
      <c r="DH3" t="s">
        <v>122</v>
      </c>
      <c r="DI3" t="s">
        <v>123</v>
      </c>
      <c r="DJ3" t="s">
        <v>124</v>
      </c>
      <c r="DT3" s="31" t="s">
        <v>148</v>
      </c>
      <c r="EE3" t="s">
        <v>150</v>
      </c>
      <c r="EI3" s="26" t="s">
        <v>153</v>
      </c>
      <c r="ES3" s="26" t="s">
        <v>151</v>
      </c>
    </row>
    <row r="4" spans="2:149" ht="12.75">
      <c r="B4" s="23">
        <v>24.620234852403946</v>
      </c>
      <c r="C4" s="23">
        <v>25.50714023171852</v>
      </c>
      <c r="D4" s="23">
        <v>19.204623522071362</v>
      </c>
      <c r="E4" s="23">
        <v>28.85</v>
      </c>
      <c r="F4" s="23">
        <v>56.07</v>
      </c>
      <c r="G4" s="23">
        <v>56.07</v>
      </c>
      <c r="H4" s="23">
        <v>56.07</v>
      </c>
      <c r="J4" s="23">
        <f>+DZ52</f>
        <v>16.7231051948998</v>
      </c>
      <c r="K4" s="23">
        <f>+EA52</f>
        <v>16.7231051948998</v>
      </c>
      <c r="L4" s="23">
        <f>+EB52</f>
        <v>16.7231051948998</v>
      </c>
      <c r="M4" s="23">
        <f>+EC52</f>
        <v>5.676011562275986</v>
      </c>
      <c r="P4" s="23" t="s">
        <v>146</v>
      </c>
      <c r="Y4" t="s">
        <v>69</v>
      </c>
      <c r="AB4" t="s">
        <v>56</v>
      </c>
      <c r="AJ4" t="s">
        <v>57</v>
      </c>
      <c r="BM4" t="s">
        <v>68</v>
      </c>
      <c r="BW4" t="s">
        <v>80</v>
      </c>
      <c r="BX4" t="s">
        <v>80</v>
      </c>
      <c r="BY4" t="s">
        <v>80</v>
      </c>
      <c r="BZ4" t="s">
        <v>80</v>
      </c>
      <c r="CA4" t="s">
        <v>80</v>
      </c>
      <c r="CB4" t="s">
        <v>80</v>
      </c>
      <c r="CC4" t="s">
        <v>80</v>
      </c>
      <c r="CD4" t="s">
        <v>80</v>
      </c>
      <c r="CE4" t="s">
        <v>81</v>
      </c>
      <c r="CF4" t="s">
        <v>81</v>
      </c>
      <c r="CG4" t="s">
        <v>81</v>
      </c>
      <c r="CH4" t="s">
        <v>81</v>
      </c>
      <c r="CI4" t="s">
        <v>81</v>
      </c>
      <c r="CJ4" t="s">
        <v>81</v>
      </c>
      <c r="CK4" t="s">
        <v>81</v>
      </c>
      <c r="CL4" t="s">
        <v>81</v>
      </c>
      <c r="CM4" t="s">
        <v>82</v>
      </c>
      <c r="CN4" t="s">
        <v>82</v>
      </c>
      <c r="CO4" t="s">
        <v>82</v>
      </c>
      <c r="CP4" t="s">
        <v>82</v>
      </c>
      <c r="CQ4" t="s">
        <v>82</v>
      </c>
      <c r="CR4" t="s">
        <v>82</v>
      </c>
      <c r="CS4" t="s">
        <v>82</v>
      </c>
      <c r="CT4" t="s">
        <v>82</v>
      </c>
      <c r="CU4" t="s">
        <v>83</v>
      </c>
      <c r="CV4" t="s">
        <v>83</v>
      </c>
      <c r="CW4" t="s">
        <v>83</v>
      </c>
      <c r="CX4" t="s">
        <v>83</v>
      </c>
      <c r="CY4" t="s">
        <v>83</v>
      </c>
      <c r="CZ4" t="s">
        <v>83</v>
      </c>
      <c r="DA4" t="s">
        <v>83</v>
      </c>
      <c r="DB4" t="s">
        <v>83</v>
      </c>
      <c r="DC4" t="s">
        <v>84</v>
      </c>
      <c r="DD4" t="s">
        <v>84</v>
      </c>
      <c r="DE4" t="s">
        <v>84</v>
      </c>
      <c r="DF4" t="s">
        <v>84</v>
      </c>
      <c r="DG4" t="s">
        <v>84</v>
      </c>
      <c r="DH4" t="s">
        <v>84</v>
      </c>
      <c r="DI4" t="s">
        <v>84</v>
      </c>
      <c r="DJ4" t="s">
        <v>84</v>
      </c>
      <c r="DT4" t="s">
        <v>134</v>
      </c>
      <c r="DU4" t="s">
        <v>134</v>
      </c>
      <c r="DV4" t="s">
        <v>134</v>
      </c>
      <c r="DW4" t="s">
        <v>134</v>
      </c>
      <c r="DX4" t="s">
        <v>134</v>
      </c>
      <c r="DY4" t="s">
        <v>134</v>
      </c>
      <c r="DZ4" t="s">
        <v>135</v>
      </c>
      <c r="EE4" t="s">
        <v>134</v>
      </c>
      <c r="EF4" t="s">
        <v>134</v>
      </c>
      <c r="EI4" t="s">
        <v>40</v>
      </c>
      <c r="ES4" t="s">
        <v>152</v>
      </c>
    </row>
    <row r="5" spans="2:155" s="11" customFormat="1" ht="51">
      <c r="B5" s="22" t="s">
        <v>11</v>
      </c>
      <c r="C5" s="22" t="s">
        <v>12</v>
      </c>
      <c r="D5" s="22" t="s">
        <v>13</v>
      </c>
      <c r="E5" s="22" t="s">
        <v>14</v>
      </c>
      <c r="F5" s="22" t="s">
        <v>42</v>
      </c>
      <c r="G5" s="22" t="s">
        <v>43</v>
      </c>
      <c r="H5" s="22" t="s">
        <v>41</v>
      </c>
      <c r="I5" s="22" t="s">
        <v>15</v>
      </c>
      <c r="J5" s="22" t="s">
        <v>125</v>
      </c>
      <c r="K5" s="22" t="s">
        <v>126</v>
      </c>
      <c r="L5" s="22" t="s">
        <v>127</v>
      </c>
      <c r="M5" s="22" t="s">
        <v>140</v>
      </c>
      <c r="N5" s="22" t="s">
        <v>141</v>
      </c>
      <c r="O5" s="22" t="s">
        <v>142</v>
      </c>
      <c r="P5" s="15" t="s">
        <v>143</v>
      </c>
      <c r="Q5" s="15" t="s">
        <v>144</v>
      </c>
      <c r="R5" s="15" t="s">
        <v>145</v>
      </c>
      <c r="S5" s="15" t="s">
        <v>165</v>
      </c>
      <c r="T5" s="15" t="s">
        <v>166</v>
      </c>
      <c r="U5" s="15" t="s">
        <v>167</v>
      </c>
      <c r="V5" s="15" t="s">
        <v>168</v>
      </c>
      <c r="W5" s="15" t="s">
        <v>169</v>
      </c>
      <c r="X5" s="15" t="s">
        <v>170</v>
      </c>
      <c r="Y5" s="18" t="s">
        <v>66</v>
      </c>
      <c r="Z5" s="18" t="s">
        <v>71</v>
      </c>
      <c r="AA5" s="18" t="s">
        <v>67</v>
      </c>
      <c r="AB5" s="17" t="s">
        <v>58</v>
      </c>
      <c r="AC5" s="17" t="s">
        <v>59</v>
      </c>
      <c r="AD5" s="17" t="s">
        <v>60</v>
      </c>
      <c r="AE5" s="17" t="s">
        <v>61</v>
      </c>
      <c r="AF5" s="17" t="s">
        <v>62</v>
      </c>
      <c r="AG5" s="17" t="s">
        <v>63</v>
      </c>
      <c r="AH5" s="17" t="s">
        <v>64</v>
      </c>
      <c r="AI5" s="17" t="s">
        <v>65</v>
      </c>
      <c r="AJ5" s="12" t="s">
        <v>0</v>
      </c>
      <c r="AK5" s="12" t="s">
        <v>50</v>
      </c>
      <c r="AL5" s="12" t="s">
        <v>51</v>
      </c>
      <c r="AM5" s="12" t="s">
        <v>52</v>
      </c>
      <c r="AN5" s="12" t="s">
        <v>1</v>
      </c>
      <c r="AO5" s="12" t="s">
        <v>2</v>
      </c>
      <c r="AP5" s="15" t="s">
        <v>55</v>
      </c>
      <c r="AQ5" s="15" t="s">
        <v>70</v>
      </c>
      <c r="AR5" s="13" t="s">
        <v>6</v>
      </c>
      <c r="AS5" s="13" t="s">
        <v>7</v>
      </c>
      <c r="AT5" s="13" t="s">
        <v>8</v>
      </c>
      <c r="AU5" s="13" t="s">
        <v>9</v>
      </c>
      <c r="AV5" s="13" t="s">
        <v>10</v>
      </c>
      <c r="AW5" s="14" t="s">
        <v>16</v>
      </c>
      <c r="AX5" s="14" t="s">
        <v>17</v>
      </c>
      <c r="AY5" s="14" t="s">
        <v>18</v>
      </c>
      <c r="AZ5" s="14" t="s">
        <v>19</v>
      </c>
      <c r="BA5" s="14" t="s">
        <v>20</v>
      </c>
      <c r="BB5" s="14" t="s">
        <v>21</v>
      </c>
      <c r="BC5" s="14" t="s">
        <v>22</v>
      </c>
      <c r="BD5" s="14" t="s">
        <v>23</v>
      </c>
      <c r="BE5" s="21" t="s">
        <v>72</v>
      </c>
      <c r="BF5" s="21" t="s">
        <v>74</v>
      </c>
      <c r="BG5" s="21" t="s">
        <v>77</v>
      </c>
      <c r="BH5" s="21" t="s">
        <v>78</v>
      </c>
      <c r="BI5" s="21" t="s">
        <v>75</v>
      </c>
      <c r="BJ5" s="21" t="s">
        <v>73</v>
      </c>
      <c r="BK5" s="21" t="s">
        <v>76</v>
      </c>
      <c r="BL5" s="21" t="s">
        <v>79</v>
      </c>
      <c r="BM5" s="15" t="s">
        <v>25</v>
      </c>
      <c r="BN5" s="15" t="s">
        <v>26</v>
      </c>
      <c r="BO5" s="15" t="s">
        <v>27</v>
      </c>
      <c r="BP5" s="15" t="s">
        <v>28</v>
      </c>
      <c r="BQ5" s="15" t="s">
        <v>29</v>
      </c>
      <c r="BR5" s="15" t="s">
        <v>30</v>
      </c>
      <c r="BS5" s="15" t="s">
        <v>31</v>
      </c>
      <c r="BT5" s="15" t="s">
        <v>32</v>
      </c>
      <c r="BU5" s="15" t="s">
        <v>24</v>
      </c>
      <c r="BV5" s="22"/>
      <c r="BW5" s="16" t="s">
        <v>85</v>
      </c>
      <c r="BX5" s="16" t="s">
        <v>86</v>
      </c>
      <c r="BY5" s="16" t="s">
        <v>87</v>
      </c>
      <c r="BZ5" s="16" t="s">
        <v>88</v>
      </c>
      <c r="CA5" s="16" t="s">
        <v>89</v>
      </c>
      <c r="CB5" s="16" t="s">
        <v>90</v>
      </c>
      <c r="CC5" s="16" t="s">
        <v>91</v>
      </c>
      <c r="CD5" s="16" t="s">
        <v>92</v>
      </c>
      <c r="CE5" s="16" t="s">
        <v>93</v>
      </c>
      <c r="CF5" s="16" t="s">
        <v>94</v>
      </c>
      <c r="CG5" s="16" t="s">
        <v>95</v>
      </c>
      <c r="CH5" s="16" t="s">
        <v>96</v>
      </c>
      <c r="CI5" s="16" t="s">
        <v>97</v>
      </c>
      <c r="CJ5" s="16" t="s">
        <v>98</v>
      </c>
      <c r="CK5" s="16" t="s">
        <v>99</v>
      </c>
      <c r="CL5" s="16" t="s">
        <v>100</v>
      </c>
      <c r="CM5" s="16" t="s">
        <v>101</v>
      </c>
      <c r="CN5" s="16" t="s">
        <v>102</v>
      </c>
      <c r="CO5" s="16" t="s">
        <v>103</v>
      </c>
      <c r="CP5" s="16" t="s">
        <v>104</v>
      </c>
      <c r="CQ5" s="16" t="s">
        <v>105</v>
      </c>
      <c r="CR5" s="16" t="s">
        <v>106</v>
      </c>
      <c r="CS5" s="16" t="s">
        <v>107</v>
      </c>
      <c r="CT5" s="16" t="s">
        <v>108</v>
      </c>
      <c r="CU5" s="16" t="s">
        <v>109</v>
      </c>
      <c r="CV5" s="16" t="s">
        <v>110</v>
      </c>
      <c r="CW5" s="16" t="s">
        <v>111</v>
      </c>
      <c r="CX5" s="16" t="s">
        <v>112</v>
      </c>
      <c r="CY5" s="16" t="s">
        <v>113</v>
      </c>
      <c r="CZ5" s="16" t="s">
        <v>114</v>
      </c>
      <c r="DA5" s="16" t="s">
        <v>115</v>
      </c>
      <c r="DB5" s="16" t="s">
        <v>116</v>
      </c>
      <c r="DC5" s="16" t="s">
        <v>117</v>
      </c>
      <c r="DD5" s="16" t="s">
        <v>118</v>
      </c>
      <c r="DE5" s="16" t="s">
        <v>119</v>
      </c>
      <c r="DF5" s="16" t="s">
        <v>120</v>
      </c>
      <c r="DG5" s="16" t="s">
        <v>121</v>
      </c>
      <c r="DH5" s="16" t="s">
        <v>122</v>
      </c>
      <c r="DI5" s="16" t="s">
        <v>123</v>
      </c>
      <c r="DJ5" s="16" t="s">
        <v>124</v>
      </c>
      <c r="DK5" s="18" t="s">
        <v>157</v>
      </c>
      <c r="DL5" s="18" t="s">
        <v>158</v>
      </c>
      <c r="DM5" s="18" t="s">
        <v>159</v>
      </c>
      <c r="DN5" s="18" t="s">
        <v>160</v>
      </c>
      <c r="DO5" s="18" t="s">
        <v>161</v>
      </c>
      <c r="DP5" s="18" t="s">
        <v>162</v>
      </c>
      <c r="DQ5" s="18" t="s">
        <v>163</v>
      </c>
      <c r="DR5" s="18" t="s">
        <v>164</v>
      </c>
      <c r="DS5" s="22"/>
      <c r="DT5" s="11" t="s">
        <v>128</v>
      </c>
      <c r="DU5" s="11" t="s">
        <v>129</v>
      </c>
      <c r="DV5" s="11" t="s">
        <v>130</v>
      </c>
      <c r="DW5" s="11" t="s">
        <v>131</v>
      </c>
      <c r="DX5" s="11" t="s">
        <v>132</v>
      </c>
      <c r="DY5" s="11" t="s">
        <v>133</v>
      </c>
      <c r="DZ5" s="11" t="s">
        <v>136</v>
      </c>
      <c r="EA5" s="11" t="s">
        <v>137</v>
      </c>
      <c r="EB5" s="11" t="s">
        <v>138</v>
      </c>
      <c r="EC5" s="11" t="s">
        <v>139</v>
      </c>
      <c r="EE5" s="14" t="s">
        <v>53</v>
      </c>
      <c r="EF5" s="14" t="s">
        <v>54</v>
      </c>
      <c r="EI5" s="12" t="s">
        <v>44</v>
      </c>
      <c r="EJ5" s="12" t="s">
        <v>45</v>
      </c>
      <c r="EK5" s="12" t="s">
        <v>46</v>
      </c>
      <c r="EL5" s="12" t="s">
        <v>47</v>
      </c>
      <c r="EM5" s="12" t="s">
        <v>48</v>
      </c>
      <c r="EN5" s="12" t="s">
        <v>49</v>
      </c>
      <c r="EO5" s="12" t="s">
        <v>3</v>
      </c>
      <c r="EP5" s="12" t="s">
        <v>4</v>
      </c>
      <c r="EQ5" s="12" t="s">
        <v>5</v>
      </c>
      <c r="ES5" s="11" t="s">
        <v>33</v>
      </c>
      <c r="ET5" s="11" t="s">
        <v>34</v>
      </c>
      <c r="EU5" s="11" t="s">
        <v>35</v>
      </c>
      <c r="EV5" s="11" t="s">
        <v>36</v>
      </c>
      <c r="EW5" s="11" t="s">
        <v>37</v>
      </c>
      <c r="EX5" s="11" t="s">
        <v>38</v>
      </c>
      <c r="EY5" s="11" t="s">
        <v>39</v>
      </c>
    </row>
    <row r="7" spans="1:136" ht="12.75">
      <c r="A7">
        <v>2005</v>
      </c>
      <c r="B7" s="19">
        <f>+'[5]LT ICE'!AI45+'[5]LT SI HEV GAS'!AI45+'[5]LT SI PHEV'!AI45-'[5]LT SI PHEV'!BC45+'[5]LT D PHEV'!AI45-'[5]LT D PHEV'!BC45+'[5]auto ICE'!AI45+'[5]auto SI HEV Gas'!AI45+'[5]auto SI PHEV'!AI45-'[5]auto SI PHEV'!BC45+'[5]auto D PHEV'!AI45-'[5]auto D PHEV'!BC45</f>
        <v>16.18247901938508</v>
      </c>
      <c r="C7" s="19">
        <f>+'[5]LT Dsl'!AI45+'[5]auto Dsl'!AI45</f>
        <v>0.32167457667709504</v>
      </c>
      <c r="D7" s="25">
        <f>+'[5]auto CNG'!AI45+'[5]LT CNG'!AI45</f>
        <v>0.018494013980968834</v>
      </c>
      <c r="E7" s="25">
        <f>+'[5]auto FCV'!AI45+'[5]LT FCV'!AI45</f>
        <v>0</v>
      </c>
      <c r="F7" s="25">
        <f>'[5]auto SI PHEV'!BC45+'[5]LT SI PHEV'!BC45</f>
        <v>0</v>
      </c>
      <c r="G7" s="25">
        <f>'[5]auto D PHEV'!BC45+'[5]LT D PHEV'!BC45</f>
        <v>0</v>
      </c>
      <c r="H7" s="25">
        <f>'[5]auto EV'!AI45+'[5]LT EV'!AI45</f>
        <v>0.00011349017399383544</v>
      </c>
      <c r="I7" s="25">
        <f aca="true" t="shared" si="0" ref="I7:I52">+SUM(B7:H7)</f>
        <v>16.52276110021714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4"/>
      <c r="AB7" s="4"/>
      <c r="AC7" s="4"/>
      <c r="AD7" s="4"/>
      <c r="AE7" s="4"/>
      <c r="AF7" s="4"/>
      <c r="AG7" s="4"/>
      <c r="AH7" s="4"/>
      <c r="AI7" s="4"/>
      <c r="AJ7" s="2"/>
      <c r="AK7" s="5">
        <f aca="true" t="shared" si="1" ref="AK7:AK52">AK6+IF($AM$3="ubiq",EL7,EI7)*8*(MAX(F7-F6,0))*(10^9)*8.5136/1000000000</f>
        <v>0</v>
      </c>
      <c r="AL7" s="5">
        <f aca="true" t="shared" si="2" ref="AL7:AL52">AL6+IF($AM$3="ubiq",EM7,EJ7)*8*(MAX(G7-G6,0))*(10^9)*8.5136/1000000000</f>
        <v>0</v>
      </c>
      <c r="AM7" s="5">
        <f aca="true" t="shared" si="3" ref="AM7:AM52">AM6+IF($AM$3="ubiq",EN7,EK7)*8*(MAX(H7-H6,0))*(10^9)*8.5136/1000000000</f>
        <v>0</v>
      </c>
      <c r="AN7" s="2"/>
      <c r="AO7" s="2"/>
      <c r="BE7" s="5">
        <f>'[5]Fltsummary'!AE15</f>
        <v>0.9768866847342426</v>
      </c>
      <c r="BF7" s="5">
        <f>'[5]Fltsummary'!AG15</f>
        <v>0.020062880328000323</v>
      </c>
      <c r="BG7" s="5">
        <f>'[5]Fltsummary'!AJ15</f>
        <v>0</v>
      </c>
      <c r="BH7" s="5">
        <f>'[5]Fltsummary'!AK15</f>
        <v>0</v>
      </c>
      <c r="BI7" s="5">
        <f>'[5]Fltsummary'!AH15</f>
        <v>0.001046553630735549</v>
      </c>
      <c r="BJ7" s="5">
        <f>'[5]Fltsummary'!AF15</f>
        <v>1.8359816488100354E-05</v>
      </c>
      <c r="BK7" s="5">
        <f>'[5]Fltsummary'!AI15</f>
        <v>0.0019855214905334425</v>
      </c>
      <c r="BL7" s="5">
        <f>'[5]Fltsummary'!AL15</f>
        <v>0</v>
      </c>
      <c r="BM7" s="3">
        <f>'[5]VMTSummary'!V15</f>
        <v>2685.384503214139</v>
      </c>
      <c r="BN7" s="3">
        <f>'[5]VMTSummary'!W15</f>
        <v>0.054069859395902406</v>
      </c>
      <c r="BO7" s="3">
        <f>'[5]VMTSummary'!X15</f>
        <v>52.85845605478963</v>
      </c>
      <c r="BP7" s="3">
        <f>'[5]VMTSummary'!Y15</f>
        <v>3.3244978198855146</v>
      </c>
      <c r="BQ7" s="3">
        <f>'[5]VMTSummary'!Z15</f>
        <v>6.67985706869427</v>
      </c>
      <c r="BR7" s="3">
        <f>'[5]VMTSummary'!AA15</f>
        <v>0</v>
      </c>
      <c r="BS7" s="3">
        <f>'[5]VMTSummary'!AB15</f>
        <v>0</v>
      </c>
      <c r="BT7" s="3">
        <f>'[5]VMTSummary'!AC15</f>
        <v>0</v>
      </c>
      <c r="BU7" s="3">
        <f>'[5]VMTSummary'!T15</f>
        <v>2748.3013840169037</v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>
        <f>+'[5]HVY TRK ENERGY'!O55*'[5]HVY TRK ENERGY'!K55</f>
        <v>4.779418673566388</v>
      </c>
      <c r="EF7">
        <f>+'[5]HVY TRK ENERGY'!M55*'[5]HVY TRK ENERGY'!K55</f>
        <v>0.2944733417018779</v>
      </c>
    </row>
    <row r="8" spans="1:136" ht="12.75">
      <c r="A8">
        <v>2006</v>
      </c>
      <c r="B8" s="19">
        <f>+'[5]LT ICE'!AI46+'[5]LT SI HEV GAS'!AI46+'[5]LT SI PHEV'!AI46-'[5]LT SI PHEV'!BC46+'[5]LT D PHEV'!AI46-'[5]LT D PHEV'!BC46+'[5]auto ICE'!AI46+'[5]auto SI HEV Gas'!AI46+'[5]auto SI PHEV'!AI46-'[5]auto SI PHEV'!BC46+'[5]auto D PHEV'!AI46-'[5]auto D PHEV'!BC46</f>
        <v>16.190697892251258</v>
      </c>
      <c r="C8" s="19">
        <f>+'[5]LT Dsl'!AI46+'[5]auto Dsl'!AI46</f>
        <v>0.3374918107441004</v>
      </c>
      <c r="D8" s="25">
        <f>+'[5]auto CNG'!AI46+'[5]LT CNG'!AI46</f>
        <v>0.018675338000111168</v>
      </c>
      <c r="E8" s="25">
        <f>+'[5]auto FCV'!AI46+'[5]LT FCV'!AI46</f>
        <v>0</v>
      </c>
      <c r="F8" s="25">
        <f>'[5]auto SI PHEV'!BC46+'[5]LT SI PHEV'!BC46</f>
        <v>0</v>
      </c>
      <c r="G8" s="25">
        <f>'[5]auto D PHEV'!BC46+'[5]LT D PHEV'!BC46</f>
        <v>0</v>
      </c>
      <c r="H8" s="25">
        <f>'[5]auto EV'!AI46+'[5]LT EV'!AI46</f>
        <v>0.00011133242559763316</v>
      </c>
      <c r="I8" s="25">
        <f t="shared" si="0"/>
        <v>16.546976373421067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4"/>
      <c r="AB8" s="4"/>
      <c r="AC8" s="4"/>
      <c r="AD8" s="4"/>
      <c r="AE8" s="4"/>
      <c r="AF8" s="4"/>
      <c r="AG8" s="4"/>
      <c r="AH8" s="4"/>
      <c r="AI8" s="4"/>
      <c r="AJ8" s="2"/>
      <c r="AK8" s="5">
        <f t="shared" si="1"/>
        <v>0</v>
      </c>
      <c r="AL8" s="5">
        <f t="shared" si="2"/>
        <v>0</v>
      </c>
      <c r="AM8" s="5">
        <f t="shared" si="3"/>
        <v>0</v>
      </c>
      <c r="AN8" s="2"/>
      <c r="AO8" s="2"/>
      <c r="BE8" s="5">
        <f>'[5]Fltsummary'!AE16</f>
        <v>0.9749352649456474</v>
      </c>
      <c r="BF8" s="5">
        <f>'[5]Fltsummary'!AG16</f>
        <v>0.020826792945986522</v>
      </c>
      <c r="BG8" s="5">
        <f>'[5]Fltsummary'!AJ16</f>
        <v>0</v>
      </c>
      <c r="BH8" s="5">
        <f>'[5]Fltsummary'!AK16</f>
        <v>0</v>
      </c>
      <c r="BI8" s="5">
        <f>'[5]Fltsummary'!AH16</f>
        <v>0.0010630393687870966</v>
      </c>
      <c r="BJ8" s="5">
        <f>'[5]Fltsummary'!AF16</f>
        <v>1.827489316374089E-05</v>
      </c>
      <c r="BK8" s="5">
        <f>'[5]Fltsummary'!AI16</f>
        <v>0.0031566278464148587</v>
      </c>
      <c r="BL8" s="5">
        <f>'[5]Fltsummary'!AL16</f>
        <v>0</v>
      </c>
      <c r="BM8" s="3">
        <f>'[5]VMTSummary'!V16</f>
        <v>2684.7799264147084</v>
      </c>
      <c r="BN8" s="3">
        <f>'[5]VMTSummary'!W16</f>
        <v>0.05273851068021317</v>
      </c>
      <c r="BO8" s="3">
        <f>'[5]VMTSummary'!X16</f>
        <v>54.84191315647848</v>
      </c>
      <c r="BP8" s="3">
        <f>'[5]VMTSummary'!Y16</f>
        <v>3.3353310080321714</v>
      </c>
      <c r="BQ8" s="3">
        <f>'[5]VMTSummary'!Z16</f>
        <v>10.5525976434487</v>
      </c>
      <c r="BR8" s="3">
        <f>'[5]VMTSummary'!AA16</f>
        <v>0</v>
      </c>
      <c r="BS8" s="3">
        <f>'[5]VMTSummary'!AB16</f>
        <v>0</v>
      </c>
      <c r="BT8" s="3">
        <f>'[5]VMTSummary'!AC16</f>
        <v>0</v>
      </c>
      <c r="BU8" s="3">
        <f>'[5]VMTSummary'!T16</f>
        <v>2753.562506733348</v>
      </c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>
        <f>+'[5]HVY TRK ENERGY'!O56*'[5]HVY TRK ENERGY'!K56</f>
        <v>4.8797197835113675</v>
      </c>
      <c r="EF8">
        <f>+'[5]HVY TRK ENERGY'!M56*'[5]HVY TRK ENERGY'!K56</f>
        <v>0.29948621727594604</v>
      </c>
    </row>
    <row r="9" spans="1:136" ht="12.75">
      <c r="A9">
        <v>2007</v>
      </c>
      <c r="B9" s="19">
        <f>+'[5]LT ICE'!AI47+'[5]LT SI HEV GAS'!AI47+'[5]LT SI PHEV'!AI47-'[5]LT SI PHEV'!BC47+'[5]LT D PHEV'!AI47-'[5]LT D PHEV'!BC47+'[5]auto ICE'!AI47+'[5]auto SI HEV Gas'!AI47+'[5]auto SI PHEV'!AI47-'[5]auto SI PHEV'!BC47+'[5]auto D PHEV'!AI47-'[5]auto D PHEV'!BC47</f>
        <v>16.176080115376735</v>
      </c>
      <c r="C9" s="19">
        <f>+'[5]LT Dsl'!AI47+'[5]auto Dsl'!AI47</f>
        <v>0.3886236311543943</v>
      </c>
      <c r="D9" s="25">
        <f>+'[5]auto CNG'!AI47+'[5]LT CNG'!AI47</f>
        <v>0.018281032069951873</v>
      </c>
      <c r="E9" s="25">
        <f>+'[5]auto FCV'!AI47+'[5]LT FCV'!AI47</f>
        <v>0</v>
      </c>
      <c r="F9" s="25">
        <f>'[5]auto SI PHEV'!BC47+'[5]LT SI PHEV'!BC47</f>
        <v>0</v>
      </c>
      <c r="G9" s="25">
        <f>'[5]auto D PHEV'!BC47+'[5]LT D PHEV'!BC47</f>
        <v>0</v>
      </c>
      <c r="H9" s="25">
        <f>'[5]auto EV'!AI47+'[5]LT EV'!AI47</f>
        <v>0.00011039353057447555</v>
      </c>
      <c r="I9" s="25">
        <f t="shared" si="0"/>
        <v>16.583095172131653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4"/>
      <c r="AB9" s="4"/>
      <c r="AC9" s="4"/>
      <c r="AD9" s="4"/>
      <c r="AE9" s="4"/>
      <c r="AF9" s="4"/>
      <c r="AG9" s="4"/>
      <c r="AH9" s="4"/>
      <c r="AI9" s="4"/>
      <c r="AJ9" s="2"/>
      <c r="AK9" s="5">
        <f t="shared" si="1"/>
        <v>0</v>
      </c>
      <c r="AL9" s="5">
        <f t="shared" si="2"/>
        <v>0</v>
      </c>
      <c r="AM9" s="5">
        <f t="shared" si="3"/>
        <v>0</v>
      </c>
      <c r="AN9" s="2"/>
      <c r="AO9" s="2"/>
      <c r="BE9" s="5">
        <f>'[5]Fltsummary'!AE17</f>
        <v>0.9732366365485167</v>
      </c>
      <c r="BF9" s="5">
        <f>'[5]Fltsummary'!AG17</f>
        <v>0.020759844906794663</v>
      </c>
      <c r="BG9" s="5">
        <f>'[5]Fltsummary'!AJ17</f>
        <v>0</v>
      </c>
      <c r="BH9" s="5">
        <f>'[5]Fltsummary'!AK17</f>
        <v>0</v>
      </c>
      <c r="BI9" s="5">
        <f>'[5]Fltsummary'!AH17</f>
        <v>0.0011248590766850405</v>
      </c>
      <c r="BJ9" s="5">
        <f>'[5]Fltsummary'!AF17</f>
        <v>1.8300265024010927E-05</v>
      </c>
      <c r="BK9" s="5">
        <f>'[5]Fltsummary'!AI17</f>
        <v>0.004860359202979611</v>
      </c>
      <c r="BL9" s="5">
        <f>'[5]Fltsummary'!AL17</f>
        <v>0</v>
      </c>
      <c r="BM9" s="3">
        <f>'[5]VMTSummary'!V17</f>
        <v>2735.726480496153</v>
      </c>
      <c r="BN9" s="3">
        <f>'[5]VMTSummary'!W17</f>
        <v>0.05247350220085032</v>
      </c>
      <c r="BO9" s="3">
        <f>'[5]VMTSummary'!X17</f>
        <v>65.06490324452986</v>
      </c>
      <c r="BP9" s="3">
        <f>'[5]VMTSummary'!Y17</f>
        <v>3.273659630649894</v>
      </c>
      <c r="BQ9" s="3">
        <f>'[5]VMTSummary'!Z17</f>
        <v>15.261084126466137</v>
      </c>
      <c r="BR9" s="3">
        <f>'[5]VMTSummary'!AA17</f>
        <v>0</v>
      </c>
      <c r="BS9" s="3">
        <f>'[5]VMTSummary'!AB17</f>
        <v>0</v>
      </c>
      <c r="BT9" s="3">
        <f>'[5]VMTSummary'!AC17</f>
        <v>0</v>
      </c>
      <c r="BU9" s="3">
        <f>'[5]VMTSummary'!T17</f>
        <v>2819.3786009999994</v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>
        <f>+'[5]HVY TRK ENERGY'!O57*'[5]HVY TRK ENERGY'!K57</f>
        <v>4.606141643742244</v>
      </c>
      <c r="EF9">
        <f>+'[5]HVY TRK ENERGY'!M57*'[5]HVY TRK ENERGY'!K57</f>
        <v>0.3784152855685422</v>
      </c>
    </row>
    <row r="10" spans="1:136" ht="12.75">
      <c r="A10">
        <v>2008</v>
      </c>
      <c r="B10" s="19">
        <f>+'[5]LT ICE'!AI48+'[5]LT SI HEV GAS'!AI48+'[5]LT SI PHEV'!AI48-'[5]LT SI PHEV'!BC48+'[5]LT D PHEV'!AI48-'[5]LT D PHEV'!BC48+'[5]auto ICE'!AI48+'[5]auto SI HEV Gas'!AI48+'[5]auto SI PHEV'!AI48-'[5]auto SI PHEV'!BC48+'[5]auto D PHEV'!AI48-'[5]auto D PHEV'!BC48</f>
        <v>15.55536888517371</v>
      </c>
      <c r="C10" s="19">
        <f>+'[5]LT Dsl'!AI48+'[5]auto Dsl'!AI48</f>
        <v>0.3742343386423519</v>
      </c>
      <c r="D10" s="25">
        <f>+'[5]auto CNG'!AI48+'[5]LT CNG'!AI48</f>
        <v>0.01786924923405847</v>
      </c>
      <c r="E10" s="25">
        <f>+'[5]auto FCV'!AI48+'[5]LT FCV'!AI48</f>
        <v>0</v>
      </c>
      <c r="F10" s="25">
        <f>'[5]auto SI PHEV'!BC48+'[5]LT SI PHEV'!BC48</f>
        <v>0</v>
      </c>
      <c r="G10" s="25">
        <f>'[5]auto D PHEV'!BC48+'[5]LT D PHEV'!BC48</f>
        <v>0</v>
      </c>
      <c r="H10" s="25">
        <f>'[5]auto EV'!AI48+'[5]LT EV'!AI48</f>
        <v>0.00010466498939837371</v>
      </c>
      <c r="I10" s="25">
        <f t="shared" si="0"/>
        <v>15.94757713803952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4"/>
      <c r="AB10" s="4"/>
      <c r="AC10" s="4"/>
      <c r="AD10" s="4"/>
      <c r="AE10" s="4"/>
      <c r="AF10" s="4"/>
      <c r="AG10" s="4"/>
      <c r="AH10" s="4"/>
      <c r="AI10" s="4"/>
      <c r="AJ10" s="2"/>
      <c r="AK10" s="5">
        <f t="shared" si="1"/>
        <v>0</v>
      </c>
      <c r="AL10" s="5">
        <f t="shared" si="2"/>
        <v>0</v>
      </c>
      <c r="AM10" s="5">
        <f t="shared" si="3"/>
        <v>0</v>
      </c>
      <c r="AN10" s="2"/>
      <c r="AO10" s="2"/>
      <c r="BE10" s="5">
        <f>'[5]Fltsummary'!AE18</f>
        <v>0.9716084059636801</v>
      </c>
      <c r="BF10" s="5">
        <f>'[5]Fltsummary'!AG18</f>
        <v>0.020812241526909386</v>
      </c>
      <c r="BG10" s="5">
        <f>'[5]Fltsummary'!AJ18</f>
        <v>0</v>
      </c>
      <c r="BH10" s="5">
        <f>'[5]Fltsummary'!AK18</f>
        <v>0</v>
      </c>
      <c r="BI10" s="5">
        <f>'[5]Fltsummary'!AH18</f>
        <v>0.001145742279551383</v>
      </c>
      <c r="BJ10" s="5">
        <f>'[5]Fltsummary'!AF18</f>
        <v>1.823403491596752E-05</v>
      </c>
      <c r="BK10" s="5">
        <f>'[5]Fltsummary'!AI18</f>
        <v>0.00641537619494338</v>
      </c>
      <c r="BL10" s="5">
        <f>'[5]Fltsummary'!AL18</f>
        <v>0</v>
      </c>
      <c r="BM10" s="3">
        <f>'[5]VMTSummary'!V18</f>
        <v>2660.6304884038327</v>
      </c>
      <c r="BN10" s="3">
        <f>'[5]VMTSummary'!W18</f>
        <v>0.049855043702343366</v>
      </c>
      <c r="BO10" s="3">
        <f>'[5]VMTSummary'!X18</f>
        <v>62.220948728244096</v>
      </c>
      <c r="BP10" s="3">
        <f>'[5]VMTSummary'!Y18</f>
        <v>3.216830158017584</v>
      </c>
      <c r="BQ10" s="3">
        <f>'[5]VMTSummary'!Z18</f>
        <v>19.65491866620316</v>
      </c>
      <c r="BR10" s="3">
        <f>'[5]VMTSummary'!AA18</f>
        <v>0</v>
      </c>
      <c r="BS10" s="3">
        <f>'[5]VMTSummary'!AB18</f>
        <v>0</v>
      </c>
      <c r="BT10" s="3">
        <f>'[5]VMTSummary'!AC18</f>
        <v>0</v>
      </c>
      <c r="BU10" s="3">
        <f>'[5]VMTSummary'!T18</f>
        <v>2745.7730409999995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>
        <f>+'[5]HVY TRK ENERGY'!O58*'[5]HVY TRK ENERGY'!K58</f>
        <v>4.319521102615871</v>
      </c>
      <c r="EF10">
        <f>+'[5]HVY TRK ENERGY'!M58*'[5]HVY TRK ENERGY'!K58</f>
        <v>0.3754993526288447</v>
      </c>
    </row>
    <row r="11" spans="1:136" ht="12.75">
      <c r="A11">
        <v>2009</v>
      </c>
      <c r="B11" s="19">
        <f>+'[5]LT ICE'!AI49+'[5]LT SI HEV GAS'!AI49+'[5]LT SI PHEV'!AI49-'[5]LT SI PHEV'!BC49+'[5]LT D PHEV'!AI49-'[5]LT D PHEV'!BC49+'[5]auto ICE'!AI49+'[5]auto SI HEV Gas'!AI49+'[5]auto SI PHEV'!AI49-'[5]auto SI PHEV'!BC49+'[5]auto D PHEV'!AI49-'[5]auto D PHEV'!BC49</f>
        <v>15.219169112979973</v>
      </c>
      <c r="C11" s="19">
        <f>+'[5]LT Dsl'!AI49+'[5]auto Dsl'!AI49</f>
        <v>0.36957822479628727</v>
      </c>
      <c r="D11" s="25">
        <f>+'[5]auto CNG'!AI49+'[5]LT CNG'!AI49</f>
        <v>0.017773876727031027</v>
      </c>
      <c r="E11" s="25">
        <f>+'[5]auto FCV'!AI49+'[5]LT FCV'!AI49</f>
        <v>0</v>
      </c>
      <c r="F11" s="25">
        <f>'[5]auto SI PHEV'!BC49+'[5]LT SI PHEV'!BC49</f>
        <v>0</v>
      </c>
      <c r="G11" s="25">
        <f>'[5]auto D PHEV'!BC49+'[5]LT D PHEV'!BC49</f>
        <v>0</v>
      </c>
      <c r="H11" s="25">
        <f>'[5]auto EV'!AI49+'[5]LT EV'!AI49</f>
        <v>0.00010027669316660384</v>
      </c>
      <c r="I11" s="25">
        <f t="shared" si="0"/>
        <v>15.606621491196456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4"/>
      <c r="AB11" s="4"/>
      <c r="AC11" s="4"/>
      <c r="AD11" s="4"/>
      <c r="AE11" s="4"/>
      <c r="AF11" s="4"/>
      <c r="AG11" s="4"/>
      <c r="AH11" s="4"/>
      <c r="AI11" s="4"/>
      <c r="AJ11" s="2"/>
      <c r="AK11" s="5">
        <f t="shared" si="1"/>
        <v>0</v>
      </c>
      <c r="AL11" s="5">
        <f t="shared" si="2"/>
        <v>0</v>
      </c>
      <c r="AM11" s="5">
        <f t="shared" si="3"/>
        <v>0</v>
      </c>
      <c r="AN11" s="2"/>
      <c r="AO11" s="2"/>
      <c r="BE11" s="5">
        <f>'[5]Fltsummary'!AE19</f>
        <v>0.969913413770038</v>
      </c>
      <c r="BF11" s="5">
        <f>'[5]Fltsummary'!AG19</f>
        <v>0.02107475066599827</v>
      </c>
      <c r="BG11" s="5">
        <f>'[5]Fltsummary'!AJ19</f>
        <v>0</v>
      </c>
      <c r="BH11" s="5">
        <f>'[5]Fltsummary'!AK19</f>
        <v>0</v>
      </c>
      <c r="BI11" s="5">
        <f>'[5]Fltsummary'!AH19</f>
        <v>0.001168326006136744</v>
      </c>
      <c r="BJ11" s="5">
        <f>'[5]Fltsummary'!AF19</f>
        <v>1.8043929211583393E-05</v>
      </c>
      <c r="BK11" s="5">
        <f>'[5]Fltsummary'!AI19</f>
        <v>0.007825465628615613</v>
      </c>
      <c r="BL11" s="5">
        <f>'[5]Fltsummary'!AL19</f>
        <v>0</v>
      </c>
      <c r="BM11" s="3">
        <f>'[5]VMTSummary'!V19</f>
        <v>2629.248124682264</v>
      </c>
      <c r="BN11" s="3">
        <f>'[5]VMTSummary'!W19</f>
        <v>0.04783497990474259</v>
      </c>
      <c r="BO11" s="3">
        <f>'[5]VMTSummary'!X19</f>
        <v>61.92014332504594</v>
      </c>
      <c r="BP11" s="3">
        <f>'[5]VMTSummary'!Y19</f>
        <v>3.1970848795652196</v>
      </c>
      <c r="BQ11" s="3">
        <f>'[5]VMTSummary'!Z19</f>
        <v>23.61877913321973</v>
      </c>
      <c r="BR11" s="3">
        <f>'[5]VMTSummary'!AA19</f>
        <v>0</v>
      </c>
      <c r="BS11" s="3">
        <f>'[5]VMTSummary'!AB19</f>
        <v>0</v>
      </c>
      <c r="BT11" s="3">
        <f>'[5]VMTSummary'!AC19</f>
        <v>0</v>
      </c>
      <c r="BU11" s="3">
        <f>'[5]VMTSummary'!T19</f>
        <v>2718.031967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>
        <f>+'[5]HVY TRK ENERGY'!O59*'[5]HVY TRK ENERGY'!K59</f>
        <v>3.874636580441469</v>
      </c>
      <c r="EF11">
        <f>+'[5]HVY TRK ENERGY'!M59*'[5]HVY TRK ENERGY'!K59</f>
        <v>0.3275633886902541</v>
      </c>
    </row>
    <row r="12" spans="1:155" ht="12.75">
      <c r="A12">
        <v>2010</v>
      </c>
      <c r="B12" s="19">
        <f>+'[5]LT ICE'!AI50+'[5]LT SI HEV GAS'!AI50+'[5]LT SI PHEV'!AI50-'[5]LT SI PHEV'!BC50+'[5]LT D PHEV'!AI50-'[5]LT D PHEV'!BC50+'[5]auto ICE'!AI50+'[5]auto SI HEV Gas'!AI50+'[5]auto SI PHEV'!AI50-'[5]auto SI PHEV'!BC50+'[5]auto D PHEV'!AI50-'[5]auto D PHEV'!BC50</f>
        <v>15.446577605478032</v>
      </c>
      <c r="C12" s="19">
        <f>+'[5]LT Dsl'!AI50+'[5]auto Dsl'!AI50</f>
        <v>0.3756848187055551</v>
      </c>
      <c r="D12" s="25">
        <f>+'[5]auto CNG'!AI50+'[5]LT CNG'!AI50</f>
        <v>0.018206087026445383</v>
      </c>
      <c r="E12" s="25">
        <f>+'[5]auto FCV'!AI50+'[5]LT FCV'!AI50</f>
        <v>0</v>
      </c>
      <c r="F12" s="25">
        <f>'[5]auto SI PHEV'!BC50+'[5]LT SI PHEV'!BC50</f>
        <v>0</v>
      </c>
      <c r="G12" s="25">
        <f>'[5]auto D PHEV'!BC50+'[5]LT D PHEV'!BC50</f>
        <v>0</v>
      </c>
      <c r="H12" s="25">
        <f>'[5]auto EV'!AI50+'[5]LT EV'!AI50</f>
        <v>9.82031600457467E-05</v>
      </c>
      <c r="I12" s="25">
        <f t="shared" si="0"/>
        <v>15.840566714370079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9">
        <f aca="true" t="shared" si="4" ref="Y12:Y52">+AI12/BU12</f>
        <v>0.1164035774401223</v>
      </c>
      <c r="Z12" s="19"/>
      <c r="AA12" s="19"/>
      <c r="AB12" s="4">
        <f aca="true" t="shared" si="5" ref="AB12:AB52">+B12*ES12</f>
        <v>317.498332175602</v>
      </c>
      <c r="AC12" s="4">
        <f aca="true" t="shared" si="6" ref="AC12:AC52">+C12*ET12</f>
        <v>7.18285968200816</v>
      </c>
      <c r="AD12" s="4">
        <f aca="true" t="shared" si="7" ref="AD12:AD52">D12*EU12</f>
        <v>0.2796243453248682</v>
      </c>
      <c r="AE12" s="4">
        <f aca="true" t="shared" si="8" ref="AE12:AE52">E12*EY12</f>
        <v>0</v>
      </c>
      <c r="AF12" s="4">
        <f aca="true" t="shared" si="9" ref="AF12:AF52">F12*EW12</f>
        <v>0</v>
      </c>
      <c r="AG12" s="4">
        <f aca="true" t="shared" si="10" ref="AG12:AG52">G12*EX12</f>
        <v>0</v>
      </c>
      <c r="AH12" s="4">
        <f aca="true" t="shared" si="11" ref="AH12:AH52">H12*EV12</f>
        <v>0.004525026325007194</v>
      </c>
      <c r="AI12" s="4">
        <f aca="true" t="shared" si="12" ref="AI12:AI52">+SUM(AB12:AH12)</f>
        <v>324.96534122926</v>
      </c>
      <c r="AJ12" s="2">
        <f>+EO12*8*(MAX(D$12:D12)-D$12)*(10^9)*8.5136/1000000000</f>
        <v>0</v>
      </c>
      <c r="AK12" s="5">
        <f t="shared" si="1"/>
        <v>0</v>
      </c>
      <c r="AL12" s="5">
        <f t="shared" si="2"/>
        <v>0</v>
      </c>
      <c r="AM12" s="5">
        <f t="shared" si="3"/>
        <v>0</v>
      </c>
      <c r="AN12" s="2">
        <f aca="true" t="shared" si="13" ref="AN12:AN52">AN11+EP12*8*(MAX(E12-E11,0))*(10^9)*8.5136/1000000000</f>
        <v>0</v>
      </c>
      <c r="AO12" s="2">
        <f aca="true" t="shared" si="14" ref="AO12:AO52">AO11+EQ12*8*(MAX(E12-E11,0))*(10^9)*8.5136/1000000000</f>
        <v>0</v>
      </c>
      <c r="AP12" s="3"/>
      <c r="AQ12" s="3">
        <f>'[5]VehFleetValuSummary'!T6</f>
        <v>0</v>
      </c>
      <c r="AR12" s="23">
        <f>'[2]VehPrice'!$E$73</f>
        <v>24344.718506539848</v>
      </c>
      <c r="AS12" s="23">
        <f>'[2]VehPrice'!$E$87</f>
        <v>29367.882392147178</v>
      </c>
      <c r="AT12" s="23">
        <f>'[2]VehPrice'!$E$101</f>
        <v>20450.668595178602</v>
      </c>
      <c r="AU12" s="23">
        <f>'[2]VehPrice'!$E$115</f>
        <v>24335.319366732398</v>
      </c>
      <c r="AV12" s="23">
        <f>'[2]VehPrice'!$E$129</f>
        <v>33777.51089527599</v>
      </c>
      <c r="AW12" s="19">
        <f>'[2]Mkt Shares'!$E$6</f>
        <v>0.7651565022632512</v>
      </c>
      <c r="AX12" s="19">
        <f>'[2]Mkt Shares'!$E$7</f>
        <v>0.04952430269977048</v>
      </c>
      <c r="AY12" s="19">
        <f>'[2]Mkt Shares'!$E$8</f>
        <v>0.00012858427848950365</v>
      </c>
      <c r="AZ12" s="19">
        <f>'[2]Mkt Shares'!$E$9</f>
        <v>0.00010414532532498504</v>
      </c>
      <c r="BA12" s="19">
        <f>'[2]Mkt Shares'!$E$11</f>
        <v>0.006757916668066986</v>
      </c>
      <c r="BB12" s="19">
        <f>'[2]Mkt Shares'!$E$12</f>
        <v>3.362601740338151E-06</v>
      </c>
      <c r="BC12" s="19">
        <f>'[2]Mkt Shares'!$E$13</f>
        <v>0.17832511997622652</v>
      </c>
      <c r="BD12" s="19">
        <f>'[2]Mkt Shares'!$E$14</f>
        <v>0</v>
      </c>
      <c r="BE12" s="5">
        <f>'[5]Fltsummary'!AE20</f>
        <v>0.9682584808606673</v>
      </c>
      <c r="BF12" s="5">
        <f>'[5]Fltsummary'!AG20</f>
        <v>0.021175828144468636</v>
      </c>
      <c r="BG12" s="5">
        <f>'[5]Fltsummary'!AJ20</f>
        <v>0</v>
      </c>
      <c r="BH12" s="5">
        <f>'[5]Fltsummary'!AK20</f>
        <v>0</v>
      </c>
      <c r="BI12" s="5">
        <f>'[5]Fltsummary'!AH20</f>
        <v>0.001180238230661196</v>
      </c>
      <c r="BJ12" s="5">
        <f>'[5]Fltsummary'!AF20</f>
        <v>1.7501626895702796E-05</v>
      </c>
      <c r="BK12" s="5">
        <f>'[5]Fltsummary'!AI20</f>
        <v>0.009367951137307217</v>
      </c>
      <c r="BL12" s="5">
        <f>'[5]Fltsummary'!AL20</f>
        <v>0</v>
      </c>
      <c r="BM12" s="3">
        <f>'[5]VMTSummary'!V20</f>
        <v>2696.0070556630453</v>
      </c>
      <c r="BN12" s="3">
        <f>'[5]VMTSummary'!W20</f>
        <v>0.04676651938260615</v>
      </c>
      <c r="BO12" s="3">
        <f>'[5]VMTSummary'!X20</f>
        <v>63.514375942860724</v>
      </c>
      <c r="BP12" s="3">
        <f>'[5]VMTSummary'!Y20</f>
        <v>3.2656419047436263</v>
      </c>
      <c r="BQ12" s="3">
        <f>'[5]VMTSummary'!Z20</f>
        <v>28.878823581369936</v>
      </c>
      <c r="BR12" s="3">
        <f>'[5]VMTSummary'!AA20</f>
        <v>0</v>
      </c>
      <c r="BS12" s="3">
        <f>'[5]VMTSummary'!AB20</f>
        <v>0</v>
      </c>
      <c r="BT12" s="3">
        <f>'[5]VMTSummary'!AC20</f>
        <v>0</v>
      </c>
      <c r="BU12" s="3">
        <f>'[5]VMTSummary'!T20</f>
        <v>2791.7126636114026</v>
      </c>
      <c r="BV12" s="3"/>
      <c r="BW12" s="7">
        <f>+'[2]SCChoice'!$E$253</f>
        <v>0.7144828299676654</v>
      </c>
      <c r="BX12" s="7">
        <f>+'[2]SCChoice'!$E$254</f>
        <v>0.02844092114937316</v>
      </c>
      <c r="BY12" s="7">
        <f>+'[2]SCChoice'!$E$255</f>
        <v>0.00012858428700012858</v>
      </c>
      <c r="BZ12" s="7">
        <f>+'[2]SCChoice'!$E$256</f>
        <v>0</v>
      </c>
      <c r="CA12" s="7">
        <f>+'[2]SCChoice'!$E$258</f>
        <v>0.010136205258156478</v>
      </c>
      <c r="CB12" s="7">
        <f>+'[2]SCChoice'!$E$259</f>
        <v>4.999950000499995E-06</v>
      </c>
      <c r="CC12" s="7">
        <f>+'[2]SCChoice'!$E$260</f>
        <v>0.2468064593878043</v>
      </c>
      <c r="CD12" s="7">
        <f>+'[2]SCChoice'!$E$261</f>
        <v>0</v>
      </c>
      <c r="CE12" s="7">
        <f>+'[2]LCChoice'!$E$253</f>
        <v>0.6228805058975107</v>
      </c>
      <c r="CF12" s="7">
        <f>+'[2]LCChoice'!$E$254</f>
        <v>0.11991466093252781</v>
      </c>
      <c r="CG12" s="7">
        <f>+'[2]LCChoice'!$E$255</f>
        <v>0.00012858428700012858</v>
      </c>
      <c r="CH12" s="7">
        <f>+'[2]LCChoice'!$E$256</f>
        <v>0.00012858428700012858</v>
      </c>
      <c r="CI12" s="7">
        <f>+'[2]LCChoice'!$E$258</f>
        <v>0.010136205258156478</v>
      </c>
      <c r="CJ12" s="7">
        <f>+'[2]LCChoice'!$E$259</f>
        <v>4.999950000499995E-06</v>
      </c>
      <c r="CK12" s="7">
        <f>+'[2]LCChoice'!$E$260</f>
        <v>0.2468064593878043</v>
      </c>
      <c r="CL12" s="7">
        <f>+'[2]LCChoice'!$E$261</f>
        <v>0</v>
      </c>
      <c r="CM12" s="7">
        <f>+'[2]PUChoice'!$E$253</f>
        <v>0.9880406981243312</v>
      </c>
      <c r="CN12" s="7">
        <f>+'[2]PUChoice'!$E$254</f>
        <v>0.011702133301668641</v>
      </c>
      <c r="CO12" s="7">
        <f>+'[2]PUChoice'!$E$255</f>
        <v>0.00012858428700012858</v>
      </c>
      <c r="CP12" s="7">
        <f>+'[2]PUChoice'!$E$256</f>
        <v>0.00012858428700012858</v>
      </c>
      <c r="CQ12" s="7">
        <f>+'[2]PUChoice'!$E$258</f>
        <v>0</v>
      </c>
      <c r="CR12" s="7">
        <f>+'[2]PUChoice'!$E$259</f>
        <v>0</v>
      </c>
      <c r="CS12" s="7">
        <f>+'[2]PUChoice'!$E$260</f>
        <v>0</v>
      </c>
      <c r="CT12" s="7">
        <f>+'[2]PUChoice'!$E$261</f>
        <v>0</v>
      </c>
      <c r="CU12" s="7">
        <f>+'[2]SSUChoice'!$E$253</f>
        <v>0.9234798272147974</v>
      </c>
      <c r="CV12" s="7">
        <f>+'[2]SSUChoice'!$E$254</f>
        <v>0.004098360655737705</v>
      </c>
      <c r="CW12" s="7">
        <f>+'[2]SSUChoice'!$E$255</f>
        <v>0.00012858428700012858</v>
      </c>
      <c r="CX12" s="7">
        <f>+'[2]SSUChoice'!$E$256</f>
        <v>0.00012858428700012858</v>
      </c>
      <c r="CY12" s="7">
        <f>+'[2]SSUChoice'!$E$258</f>
        <v>9.99990000099999E-06</v>
      </c>
      <c r="CZ12" s="7">
        <f>+'[2]SSUChoice'!$E$259</f>
        <v>4.999950000499995E-06</v>
      </c>
      <c r="DA12" s="7">
        <f>+'[2]SSUChoice'!$E$260</f>
        <v>0.07214964370546319</v>
      </c>
      <c r="DB12" s="7">
        <f>+'[2]SSUChoice'!$E$261</f>
        <v>0</v>
      </c>
      <c r="DC12" s="7">
        <f>+'[2]LSUChoice'!$E$253</f>
        <v>0.706196426424716</v>
      </c>
      <c r="DD12" s="7">
        <f>+'[2]LSUChoice'!$E$254</f>
        <v>0.03660374035532302</v>
      </c>
      <c r="DE12" s="7">
        <f>+'[2]LSUChoice'!$E$255</f>
        <v>0.00012858428700012858</v>
      </c>
      <c r="DF12" s="7">
        <f>+'[2]LSUChoice'!$E$256</f>
        <v>0.00012858428700012858</v>
      </c>
      <c r="DG12" s="7">
        <f>+'[2]LSUChoice'!$E$258</f>
        <v>0.010136205258156478</v>
      </c>
      <c r="DH12" s="7">
        <f>+'[2]LSUChoice'!$E$259</f>
        <v>0</v>
      </c>
      <c r="DI12" s="7">
        <f>+'[2]LSUChoice'!$E$260</f>
        <v>0.2468064593878043</v>
      </c>
      <c r="DJ12" s="7">
        <f>+'[2]LSUChoice'!$E$261</f>
        <v>0</v>
      </c>
      <c r="DK12" s="7">
        <f>+'[2]MPG'!$E$81</f>
        <v>35.42427114991534</v>
      </c>
      <c r="DL12" s="7">
        <f>+'[2]MPG'!$E$97</f>
        <v>33.621138723502355</v>
      </c>
      <c r="DM12" s="7">
        <f>+'[2]MPG'!$E$113</f>
        <v>22.43392064498437</v>
      </c>
      <c r="DN12" s="7">
        <f>+'[2]MPG'!$E$129</f>
        <v>26.32807339294971</v>
      </c>
      <c r="DO12" s="7">
        <f>+'[2]MPG'!$E$145</f>
        <v>24.736743024319683</v>
      </c>
      <c r="DP12" s="7">
        <f>+'[2]MPG'!$E$32</f>
        <v>28.47299879874363</v>
      </c>
      <c r="DQ12" s="7">
        <f>+'[2]MPG'!$E$48</f>
        <v>34.31134002984335</v>
      </c>
      <c r="DR12" s="7">
        <f>+'[2]MPG'!$E$64</f>
        <v>24.595333810894306</v>
      </c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>
        <f>+'[5]HVY TRK ENERGY'!O60*'[5]HVY TRK ENERGY'!K60</f>
        <v>3.8846513151513014</v>
      </c>
      <c r="EF12">
        <f>+'[5]HVY TRK ENERGY'!M60*'[5]HVY TRK ENERGY'!K60</f>
        <v>0.3398153971198252</v>
      </c>
      <c r="EI12" s="4">
        <v>1.05</v>
      </c>
      <c r="EJ12" s="4">
        <v>1.2459642236895334</v>
      </c>
      <c r="EK12" s="4">
        <f>'[3]Fuel $'!B51</f>
        <v>1.8240923375939055</v>
      </c>
      <c r="EL12" s="4">
        <v>1.27</v>
      </c>
      <c r="EM12" s="4">
        <v>1.12</v>
      </c>
      <c r="EN12" s="4">
        <f>'[3]Fuel $'!B$54</f>
        <v>1.8329235881577064</v>
      </c>
      <c r="EO12" s="4">
        <f>+'[3]Fuel $'!$B$21</f>
        <v>0.3821460394997208</v>
      </c>
      <c r="EP12" s="4">
        <f>'[3]Fuel $'!B29</f>
        <v>4.607147196504858</v>
      </c>
      <c r="EQ12" s="4">
        <f>'[3]Fuel $'!B55</f>
        <v>2.655843001483203</v>
      </c>
      <c r="ES12" s="28">
        <v>20.554607</v>
      </c>
      <c r="ET12" s="29">
        <v>19.119377</v>
      </c>
      <c r="EU12" s="29">
        <v>15.358838223650025</v>
      </c>
      <c r="EV12" s="29">
        <v>46.078215027899994</v>
      </c>
      <c r="EW12" s="29">
        <v>46.078215027899994</v>
      </c>
      <c r="EX12" s="29">
        <v>46.078215027899994</v>
      </c>
      <c r="EY12" s="29">
        <v>72.8</v>
      </c>
    </row>
    <row r="13" spans="1:163" ht="12.75">
      <c r="A13">
        <v>2011</v>
      </c>
      <c r="B13" s="19">
        <f>+'[5]LT ICE'!AI51+'[5]LT SI HEV GAS'!AI51+'[5]LT SI PHEV'!AI51-'[5]LT SI PHEV'!BC51+'[5]LT D PHEV'!AI51-'[5]LT D PHEV'!BC51+'[5]auto ICE'!AI51+'[5]auto SI HEV Gas'!AI51+'[5]auto SI PHEV'!AI51-'[5]auto SI PHEV'!BC51+'[5]auto D PHEV'!AI51-'[5]auto D PHEV'!BC51</f>
        <v>15.803520855328067</v>
      </c>
      <c r="C13" s="19">
        <f>+'[5]LT Dsl'!AI51+'[5]auto Dsl'!AI51</f>
        <v>0.3782811677242376</v>
      </c>
      <c r="D13" s="25">
        <f>+'[5]auto CNG'!AI51+'[5]LT CNG'!AI51</f>
        <v>0.018211929341260327</v>
      </c>
      <c r="E13" s="25">
        <f>+'[5]auto FCV'!AI51+'[5]LT FCV'!AI51</f>
        <v>-9.192804765210158E-10</v>
      </c>
      <c r="F13" s="25">
        <f>'[5]auto SI PHEV'!BC51+'[5]LT SI PHEV'!BC51</f>
        <v>0.00018020580529686696</v>
      </c>
      <c r="G13" s="25">
        <f>'[5]auto D PHEV'!BC51+'[5]LT D PHEV'!BC51</f>
        <v>0</v>
      </c>
      <c r="H13" s="25">
        <f>'[5]auto EV'!AI51+'[5]LT EV'!AI51</f>
        <v>9.428632856891963E-05</v>
      </c>
      <c r="I13" s="25">
        <f t="shared" si="0"/>
        <v>16.20028844360815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9">
        <f t="shared" si="4"/>
        <v>0.1106952078193236</v>
      </c>
      <c r="Z13" s="19"/>
      <c r="AA13" s="19"/>
      <c r="AB13" s="4">
        <f t="shared" si="5"/>
        <v>313.7619272797318</v>
      </c>
      <c r="AC13" s="4">
        <f t="shared" si="6"/>
        <v>6.976708272198172</v>
      </c>
      <c r="AD13" s="4">
        <f t="shared" si="7"/>
        <v>0.28561897323729013</v>
      </c>
      <c r="AE13" s="4">
        <f t="shared" si="8"/>
        <v>-7.02543557132609E-08</v>
      </c>
      <c r="AF13" s="4">
        <f t="shared" si="9"/>
        <v>0.008278993594397705</v>
      </c>
      <c r="AG13" s="4">
        <f t="shared" si="10"/>
        <v>0</v>
      </c>
      <c r="AH13" s="4">
        <f t="shared" si="11"/>
        <v>0.004465432523908422</v>
      </c>
      <c r="AI13" s="4">
        <f t="shared" si="12"/>
        <v>321.03699888103114</v>
      </c>
      <c r="AJ13" s="2">
        <f>+EO13*8*(MAX(D$12:D13)-D$12)*(10^9)*8.5136/1000000000</f>
        <v>0.00015206089660733523</v>
      </c>
      <c r="AK13" s="5">
        <f t="shared" si="1"/>
        <v>0.01289734138451453</v>
      </c>
      <c r="AL13" s="5">
        <f t="shared" si="2"/>
        <v>0</v>
      </c>
      <c r="AM13" s="5">
        <f t="shared" si="3"/>
        <v>0</v>
      </c>
      <c r="AN13" s="2">
        <f t="shared" si="13"/>
        <v>0</v>
      </c>
      <c r="AO13" s="2">
        <f t="shared" si="14"/>
        <v>0</v>
      </c>
      <c r="AP13" s="3"/>
      <c r="AQ13" s="3">
        <f>'[5]VehFleetValuSummary'!T7</f>
        <v>0</v>
      </c>
      <c r="BE13" s="5">
        <f>'[5]Fltsummary'!AE21</f>
        <v>0.9663873887917886</v>
      </c>
      <c r="BF13" s="5">
        <f>'[5]Fltsummary'!AG21</f>
        <v>0.021005942313691364</v>
      </c>
      <c r="BG13" s="5">
        <f>'[5]Fltsummary'!AJ21</f>
        <v>0.00010959885312626164</v>
      </c>
      <c r="BH13" s="5">
        <f>'[5]Fltsummary'!AK21</f>
        <v>0</v>
      </c>
      <c r="BI13" s="5">
        <f>'[5]Fltsummary'!AH21</f>
        <v>0.0011662491418910684</v>
      </c>
      <c r="BJ13" s="5">
        <f>'[5]Fltsummary'!AF21</f>
        <v>1.6636785634551113E-05</v>
      </c>
      <c r="BK13" s="5">
        <f>'[5]Fltsummary'!AI21</f>
        <v>0.011314184108398065</v>
      </c>
      <c r="BL13" s="5">
        <f>'[5]Fltsummary'!AL21</f>
        <v>5.470154536330653E-12</v>
      </c>
      <c r="BM13" s="3">
        <f>'[5]VMTSummary'!V21</f>
        <v>2795.820484171921</v>
      </c>
      <c r="BN13" s="3">
        <f>'[5]VMTSummary'!W21</f>
        <v>0.044777090474036677</v>
      </c>
      <c r="BO13" s="3">
        <f>'[5]VMTSummary'!X21</f>
        <v>64.66360508976464</v>
      </c>
      <c r="BP13" s="3">
        <f>'[5]VMTSummary'!Y21</f>
        <v>3.2563607808585666</v>
      </c>
      <c r="BQ13" s="3">
        <f>'[5]VMTSummary'!Z21</f>
        <v>35.9922572188759</v>
      </c>
      <c r="BR13" s="3">
        <f>'[5]VMTSummary'!AA21</f>
        <v>0.411288100196567</v>
      </c>
      <c r="BS13" s="3">
        <f>'[5]VMTSummary'!AB21</f>
        <v>0</v>
      </c>
      <c r="BT13" s="3">
        <f>'[5]VMTSummary'!AC21</f>
        <v>-7.427137621328656E-09</v>
      </c>
      <c r="BU13" s="3">
        <f>'[5]VMTSummary'!T21</f>
        <v>2900.1887724446647</v>
      </c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>
        <f>+'[5]HVY TRK ENERGY'!O61*'[5]HVY TRK ENERGY'!K61</f>
        <v>4.0998126831910575</v>
      </c>
      <c r="EF13">
        <f>+'[5]HVY TRK ENERGY'!M61*'[5]HVY TRK ENERGY'!K61</f>
        <v>0.36367487549458255</v>
      </c>
      <c r="EI13" s="4">
        <f aca="true" t="shared" si="15" ref="EI13:EQ16">+EI12+(EI$17-EI$12)/5</f>
        <v>1.0508196596090005</v>
      </c>
      <c r="EJ13" s="4">
        <f t="shared" si="15"/>
        <v>1.2459642236895334</v>
      </c>
      <c r="EK13" s="4">
        <f t="shared" si="15"/>
        <v>1.7638814603326711</v>
      </c>
      <c r="EL13" s="4">
        <f t="shared" si="15"/>
        <v>1.2702434127826299</v>
      </c>
      <c r="EM13" s="4">
        <f t="shared" si="15"/>
        <v>1.119969301944967</v>
      </c>
      <c r="EN13" s="4">
        <f t="shared" si="15"/>
        <v>1.7724009538313448</v>
      </c>
      <c r="EO13" s="4">
        <f t="shared" si="15"/>
        <v>0.3821460394997208</v>
      </c>
      <c r="EP13" s="4">
        <f t="shared" si="15"/>
        <v>4.607147196504858</v>
      </c>
      <c r="EQ13" s="4">
        <f t="shared" si="15"/>
        <v>2.655843001483203</v>
      </c>
      <c r="ES13" s="4">
        <f aca="true" t="shared" si="16" ref="ES13:EY16">+ES12+(ES$17-ES$12)/5</f>
        <v>19.8539256</v>
      </c>
      <c r="ET13" s="4">
        <f t="shared" si="16"/>
        <v>18.4431816</v>
      </c>
      <c r="EU13" s="4">
        <f t="shared" si="16"/>
        <v>15.68307057892002</v>
      </c>
      <c r="EV13" s="4">
        <f t="shared" si="16"/>
        <v>47.36033942232001</v>
      </c>
      <c r="EW13" s="4">
        <f t="shared" si="16"/>
        <v>45.94188062232001</v>
      </c>
      <c r="EX13" s="4">
        <f t="shared" si="16"/>
        <v>47.372062222320004</v>
      </c>
      <c r="EY13" s="4">
        <f t="shared" si="16"/>
        <v>76.4232</v>
      </c>
      <c r="FA13" s="4"/>
      <c r="FB13" s="4"/>
      <c r="FC13" s="4"/>
      <c r="FD13" s="4"/>
      <c r="FE13" s="4"/>
      <c r="FF13" s="4"/>
      <c r="FG13" s="4"/>
    </row>
    <row r="14" spans="1:163" ht="12.75">
      <c r="A14">
        <v>2012</v>
      </c>
      <c r="B14" s="19">
        <f>+'[5]LT ICE'!AI52+'[5]LT SI HEV GAS'!AI52+'[5]LT SI PHEV'!AI52-'[5]LT SI PHEV'!BC52+'[5]LT D PHEV'!AI52-'[5]LT D PHEV'!BC52+'[5]auto ICE'!AI52+'[5]auto SI HEV Gas'!AI52+'[5]auto SI PHEV'!AI52-'[5]auto SI PHEV'!BC52+'[5]auto D PHEV'!AI52-'[5]auto D PHEV'!BC52</f>
        <v>15.868430412540553</v>
      </c>
      <c r="C14" s="19">
        <f>+'[5]LT Dsl'!AI52+'[5]auto Dsl'!AI52</f>
        <v>0.37324698872746626</v>
      </c>
      <c r="D14" s="25">
        <f>+'[5]auto CNG'!AI52+'[5]LT CNG'!AI52</f>
        <v>0.017650317927840643</v>
      </c>
      <c r="E14" s="25">
        <f>+'[5]auto FCV'!AI52+'[5]LT FCV'!AI52</f>
        <v>-3.6583511825418853E-09</v>
      </c>
      <c r="F14" s="25">
        <f>'[5]auto SI PHEV'!BC52+'[5]LT SI PHEV'!BC52</f>
        <v>0.00039829614974161627</v>
      </c>
      <c r="G14" s="25">
        <f>'[5]auto D PHEV'!BC52+'[5]LT D PHEV'!BC52</f>
        <v>0</v>
      </c>
      <c r="H14" s="25">
        <f>'[5]auto EV'!AI52+'[5]LT EV'!AI52</f>
        <v>8.902719814314524E-05</v>
      </c>
      <c r="I14" s="25">
        <f t="shared" si="0"/>
        <v>16.259815038885396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9">
        <f t="shared" si="4"/>
        <v>0.10474519425715355</v>
      </c>
      <c r="Z14" s="19"/>
      <c r="AA14" s="19"/>
      <c r="AB14" s="4">
        <f t="shared" si="5"/>
        <v>303.93192276209595</v>
      </c>
      <c r="AC14" s="4">
        <f t="shared" si="6"/>
        <v>6.631474097912448</v>
      </c>
      <c r="AD14" s="4">
        <f t="shared" si="7"/>
        <v>0.28253398595571017</v>
      </c>
      <c r="AE14" s="4">
        <f t="shared" si="8"/>
        <v>-2.9283784209822075E-07</v>
      </c>
      <c r="AF14" s="4">
        <f t="shared" si="9"/>
        <v>0.018244172694939206</v>
      </c>
      <c r="AG14" s="4">
        <f t="shared" si="10"/>
        <v>0</v>
      </c>
      <c r="AH14" s="4">
        <f t="shared" si="11"/>
        <v>0.004330502264383688</v>
      </c>
      <c r="AI14" s="4">
        <f t="shared" si="12"/>
        <v>310.8685052280856</v>
      </c>
      <c r="AJ14" s="2">
        <f>+EO14*8*(MAX(D$12:D14)-D$12)*(10^9)*8.5136/1000000000</f>
        <v>0.00015206089660733523</v>
      </c>
      <c r="AK14" s="5">
        <f t="shared" si="1"/>
        <v>0.02851825685607938</v>
      </c>
      <c r="AL14" s="5">
        <f t="shared" si="2"/>
        <v>0</v>
      </c>
      <c r="AM14" s="5">
        <f t="shared" si="3"/>
        <v>0</v>
      </c>
      <c r="AN14" s="2">
        <f t="shared" si="13"/>
        <v>0</v>
      </c>
      <c r="AO14" s="2">
        <f t="shared" si="14"/>
        <v>0</v>
      </c>
      <c r="AP14" s="3"/>
      <c r="AQ14" s="3">
        <f>'[5]VehFleetValuSummary'!T8</f>
        <v>0</v>
      </c>
      <c r="BE14" s="5">
        <f>'[5]Fltsummary'!AE22</f>
        <v>0.9643398806297357</v>
      </c>
      <c r="BF14" s="5">
        <f>'[5]Fltsummary'!AG22</f>
        <v>0.020705808606276938</v>
      </c>
      <c r="BG14" s="5">
        <f>'[5]Fltsummary'!AJ22</f>
        <v>0.0002480649162590395</v>
      </c>
      <c r="BH14" s="5">
        <f>'[5]Fltsummary'!AK22</f>
        <v>0</v>
      </c>
      <c r="BI14" s="5">
        <f>'[5]Fltsummary'!AH22</f>
        <v>0.0011259987405695122</v>
      </c>
      <c r="BJ14" s="5">
        <f>'[5]Fltsummary'!AF22</f>
        <v>1.5620258006037978E-05</v>
      </c>
      <c r="BK14" s="5">
        <f>'[5]Fltsummary'!AI22</f>
        <v>0.013564626827435018</v>
      </c>
      <c r="BL14" s="5">
        <f>'[5]Fltsummary'!AL22</f>
        <v>2.171755803591456E-11</v>
      </c>
      <c r="BM14" s="3">
        <f>'[5]VMTSummary'!V22</f>
        <v>2855.1928426946806</v>
      </c>
      <c r="BN14" s="3">
        <f>'[5]VMTSummary'!W22</f>
        <v>0.04222538203109351</v>
      </c>
      <c r="BO14" s="3">
        <f>'[5]VMTSummary'!X22</f>
        <v>64.64116597060578</v>
      </c>
      <c r="BP14" s="3">
        <f>'[5]VMTSummary'!Y22</f>
        <v>3.145781629294642</v>
      </c>
      <c r="BQ14" s="3">
        <f>'[5]VMTSummary'!Z22</f>
        <v>43.8904496148287</v>
      </c>
      <c r="BR14" s="3">
        <f>'[5]VMTSummary'!AA22</f>
        <v>0.9421216024263257</v>
      </c>
      <c r="BS14" s="3">
        <f>'[5]VMTSummary'!AB22</f>
        <v>0</v>
      </c>
      <c r="BT14" s="3">
        <f>'[5]VMTSummary'!AC22</f>
        <v>-2.9564241596628498E-08</v>
      </c>
      <c r="BU14" s="3">
        <f>'[5]VMTSummary'!T22</f>
        <v>2967.854586864303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>
        <f>+'[5]HVY TRK ENERGY'!O62*'[5]HVY TRK ENERGY'!K62</f>
        <v>4.342024461055459</v>
      </c>
      <c r="EF14">
        <f>+'[5]HVY TRK ENERGY'!M62*'[5]HVY TRK ENERGY'!K62</f>
        <v>0.37285582538244355</v>
      </c>
      <c r="EI14" s="4">
        <f t="shared" si="15"/>
        <v>1.051639319218001</v>
      </c>
      <c r="EJ14" s="4">
        <f t="shared" si="15"/>
        <v>1.2459642236895334</v>
      </c>
      <c r="EK14" s="4">
        <f t="shared" si="15"/>
        <v>1.7036705830714367</v>
      </c>
      <c r="EL14" s="4">
        <f t="shared" si="15"/>
        <v>1.2704868255652597</v>
      </c>
      <c r="EM14" s="4">
        <f t="shared" si="15"/>
        <v>1.119938603889934</v>
      </c>
      <c r="EN14" s="4">
        <f t="shared" si="15"/>
        <v>1.7118783195049831</v>
      </c>
      <c r="EO14" s="4">
        <f t="shared" si="15"/>
        <v>0.3821460394997208</v>
      </c>
      <c r="EP14" s="4">
        <f t="shared" si="15"/>
        <v>4.607147196504858</v>
      </c>
      <c r="EQ14" s="4">
        <f t="shared" si="15"/>
        <v>2.655843001483203</v>
      </c>
      <c r="ES14" s="4">
        <f t="shared" si="16"/>
        <v>19.1532442</v>
      </c>
      <c r="ET14" s="4">
        <f t="shared" si="16"/>
        <v>17.766986199999998</v>
      </c>
      <c r="EU14" s="4">
        <f t="shared" si="16"/>
        <v>16.007302934190015</v>
      </c>
      <c r="EV14" s="4">
        <f t="shared" si="16"/>
        <v>48.642463816740026</v>
      </c>
      <c r="EW14" s="4">
        <f t="shared" si="16"/>
        <v>45.80554621674002</v>
      </c>
      <c r="EX14" s="4">
        <f t="shared" si="16"/>
        <v>48.665909416740014</v>
      </c>
      <c r="EY14" s="4">
        <f t="shared" si="16"/>
        <v>80.04639999999999</v>
      </c>
      <c r="FA14" s="4"/>
      <c r="FB14" s="4"/>
      <c r="FC14" s="4"/>
      <c r="FD14" s="4"/>
      <c r="FE14" s="4"/>
      <c r="FF14" s="4"/>
      <c r="FG14" s="4"/>
    </row>
    <row r="15" spans="1:157" ht="12.75">
      <c r="A15">
        <v>2013</v>
      </c>
      <c r="B15" s="19">
        <f>+'[5]LT ICE'!AI53+'[5]LT SI HEV GAS'!AI53+'[5]LT SI PHEV'!AI53-'[5]LT SI PHEV'!BC53+'[5]LT D PHEV'!AI53-'[5]LT D PHEV'!BC53+'[5]auto ICE'!AI53+'[5]auto SI HEV Gas'!AI53+'[5]auto SI PHEV'!AI53-'[5]auto SI PHEV'!BC53+'[5]auto D PHEV'!AI53-'[5]auto D PHEV'!BC53</f>
        <v>15.863912197742819</v>
      </c>
      <c r="C15" s="19">
        <f>+'[5]LT Dsl'!AI53+'[5]auto Dsl'!AI53</f>
        <v>0.3707922096485299</v>
      </c>
      <c r="D15" s="25">
        <f>+'[5]auto CNG'!AI53+'[5]LT CNG'!AI53</f>
        <v>0.016759768449885803</v>
      </c>
      <c r="E15" s="25">
        <f>+'[5]auto FCV'!AI53+'[5]LT FCV'!AI53</f>
        <v>-4.310037922810501E-08</v>
      </c>
      <c r="F15" s="25">
        <f>'[5]auto SI PHEV'!BC53+'[5]LT SI PHEV'!BC53</f>
        <v>0.0006631118651803791</v>
      </c>
      <c r="G15" s="25">
        <f>'[5]auto D PHEV'!BC53+'[5]LT D PHEV'!BC53</f>
        <v>0</v>
      </c>
      <c r="H15" s="25">
        <f>'[5]auto EV'!AI53+'[5]LT EV'!AI53</f>
        <v>8.367307938796184E-05</v>
      </c>
      <c r="I15" s="25">
        <f t="shared" si="0"/>
        <v>16.252210917685424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9">
        <f t="shared" si="4"/>
        <v>0.09863698012938059</v>
      </c>
      <c r="Z15" s="19"/>
      <c r="AA15" s="19"/>
      <c r="AB15" s="4">
        <f t="shared" si="5"/>
        <v>292.72983608253537</v>
      </c>
      <c r="AC15" s="4">
        <f t="shared" si="6"/>
        <v>6.337132085372764</v>
      </c>
      <c r="AD15" s="4">
        <f t="shared" si="7"/>
        <v>0.2737127498824885</v>
      </c>
      <c r="AE15" s="4">
        <f t="shared" si="8"/>
        <v>-3.606191489863854E-06</v>
      </c>
      <c r="AF15" s="4">
        <f t="shared" si="9"/>
        <v>0.03028379622541613</v>
      </c>
      <c r="AG15" s="4">
        <f t="shared" si="10"/>
        <v>0</v>
      </c>
      <c r="AH15" s="4">
        <f t="shared" si="11"/>
        <v>0.0041773440328036985</v>
      </c>
      <c r="AI15" s="4">
        <f t="shared" si="12"/>
        <v>299.37513845185737</v>
      </c>
      <c r="AJ15" s="2">
        <f>+EO15*8*(MAX(D$12:D15)-D$12)*(10^9)*8.5136/1000000000</f>
        <v>0.00015206089660733523</v>
      </c>
      <c r="AK15" s="5">
        <f t="shared" si="1"/>
        <v>0.04750070231785124</v>
      </c>
      <c r="AL15" s="5">
        <f t="shared" si="2"/>
        <v>0</v>
      </c>
      <c r="AM15" s="5">
        <f t="shared" si="3"/>
        <v>0</v>
      </c>
      <c r="AN15" s="2">
        <f t="shared" si="13"/>
        <v>0</v>
      </c>
      <c r="AO15" s="2">
        <f t="shared" si="14"/>
        <v>0</v>
      </c>
      <c r="AP15" s="3"/>
      <c r="AQ15" s="3">
        <f>'[5]VehFleetValuSummary'!T9</f>
        <v>0</v>
      </c>
      <c r="BE15" s="5">
        <f>'[5]Fltsummary'!AE23</f>
        <v>0.9619580310008664</v>
      </c>
      <c r="BF15" s="5">
        <f>'[5]Fltsummary'!AG23</f>
        <v>0.020659564324162327</v>
      </c>
      <c r="BG15" s="5">
        <f>'[5]Fltsummary'!AJ23</f>
        <v>0.0004142283486202377</v>
      </c>
      <c r="BH15" s="5">
        <f>'[5]Fltsummary'!AK23</f>
        <v>0</v>
      </c>
      <c r="BI15" s="5">
        <f>'[5]Fltsummary'!AH23</f>
        <v>0.0010646196338582748</v>
      </c>
      <c r="BJ15" s="5">
        <f>'[5]Fltsummary'!AF23</f>
        <v>1.4616232840729833E-05</v>
      </c>
      <c r="BK15" s="5">
        <f>'[5]Fltsummary'!AI23</f>
        <v>0.015888940147522172</v>
      </c>
      <c r="BL15" s="5">
        <f>'[5]Fltsummary'!AL23</f>
        <v>3.1212984624312587E-10</v>
      </c>
      <c r="BM15" s="3">
        <f>'[5]VMTSummary'!V23</f>
        <v>2912.947496182349</v>
      </c>
      <c r="BN15" s="3">
        <f>'[5]VMTSummary'!W23</f>
        <v>0.03970825449159113</v>
      </c>
      <c r="BO15" s="3">
        <f>'[5]VMTSummary'!X23</f>
        <v>65.37271015331837</v>
      </c>
      <c r="BP15" s="3">
        <f>'[5]VMTSummary'!Y23</f>
        <v>2.974875647271403</v>
      </c>
      <c r="BQ15" s="3">
        <f>'[5]VMTSummary'!Z23</f>
        <v>52.1992636880108</v>
      </c>
      <c r="BR15" s="3">
        <f>'[5]VMTSummary'!AA23</f>
        <v>1.5866289415076487</v>
      </c>
      <c r="BS15" s="3">
        <f>'[5]VMTSummary'!AB23</f>
        <v>0</v>
      </c>
      <c r="BT15" s="3">
        <f>'[5]VMTSummary'!AC23</f>
        <v>-3.483670756037546E-07</v>
      </c>
      <c r="BU15" s="3">
        <f>'[5]VMTSummary'!T23</f>
        <v>3035.1206825185814</v>
      </c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>
        <f>+'[5]HVY TRK ENERGY'!O63*'[5]HVY TRK ENERGY'!K63</f>
        <v>4.50929618494676</v>
      </c>
      <c r="EF15">
        <f>+'[5]HVY TRK ENERGY'!M63*'[5]HVY TRK ENERGY'!K63</f>
        <v>0.37121428972832854</v>
      </c>
      <c r="EI15" s="4">
        <f t="shared" si="15"/>
        <v>1.0524589788270013</v>
      </c>
      <c r="EJ15" s="4">
        <f t="shared" si="15"/>
        <v>1.2459642236895334</v>
      </c>
      <c r="EK15" s="4">
        <f t="shared" si="15"/>
        <v>1.6434597058102023</v>
      </c>
      <c r="EL15" s="4">
        <f t="shared" si="15"/>
        <v>1.2707302383478896</v>
      </c>
      <c r="EM15" s="4">
        <f t="shared" si="15"/>
        <v>1.1199079058349009</v>
      </c>
      <c r="EN15" s="4">
        <f t="shared" si="15"/>
        <v>1.6513556851786215</v>
      </c>
      <c r="EO15" s="4">
        <f t="shared" si="15"/>
        <v>0.3821460394997208</v>
      </c>
      <c r="EP15" s="4">
        <f t="shared" si="15"/>
        <v>4.607147196504858</v>
      </c>
      <c r="EQ15" s="4">
        <f t="shared" si="15"/>
        <v>2.655843001483203</v>
      </c>
      <c r="ES15" s="4">
        <f t="shared" si="16"/>
        <v>18.4525628</v>
      </c>
      <c r="ET15" s="4">
        <f t="shared" si="16"/>
        <v>17.090790799999997</v>
      </c>
      <c r="EU15" s="4">
        <f t="shared" si="16"/>
        <v>16.33153528946001</v>
      </c>
      <c r="EV15" s="4">
        <f t="shared" si="16"/>
        <v>49.92458821116004</v>
      </c>
      <c r="EW15" s="4">
        <f t="shared" si="16"/>
        <v>45.66921181116003</v>
      </c>
      <c r="EX15" s="4">
        <f t="shared" si="16"/>
        <v>49.959756611160024</v>
      </c>
      <c r="EY15" s="4">
        <f t="shared" si="16"/>
        <v>83.66959999999999</v>
      </c>
      <c r="FA15" s="4"/>
    </row>
    <row r="16" spans="1:155" ht="12.75">
      <c r="A16">
        <v>2014</v>
      </c>
      <c r="B16" s="19">
        <f>+'[5]LT ICE'!AI54+'[5]LT SI HEV GAS'!AI54+'[5]LT SI PHEV'!AI54-'[5]LT SI PHEV'!BC54+'[5]LT D PHEV'!AI54-'[5]LT D PHEV'!BC54+'[5]auto ICE'!AI54+'[5]auto SI HEV Gas'!AI54+'[5]auto SI PHEV'!AI54-'[5]auto SI PHEV'!BC54+'[5]auto D PHEV'!AI54-'[5]auto D PHEV'!BC54</f>
        <v>15.820746922028919</v>
      </c>
      <c r="C16" s="19">
        <f>+'[5]LT Dsl'!AI54+'[5]auto Dsl'!AI54</f>
        <v>0.3705181962093341</v>
      </c>
      <c r="D16" s="25">
        <f>+'[5]auto CNG'!AI54+'[5]LT CNG'!AI54</f>
        <v>0.015862362785500697</v>
      </c>
      <c r="E16" s="25">
        <f>+'[5]auto FCV'!AI54+'[5]LT FCV'!AI54</f>
        <v>-2.790186849336606E-08</v>
      </c>
      <c r="F16" s="25">
        <f>'[5]auto SI PHEV'!BC54+'[5]LT SI PHEV'!BC54</f>
        <v>0.0009929733540263988</v>
      </c>
      <c r="G16" s="25">
        <f>'[5]auto D PHEV'!BC54+'[5]LT D PHEV'!BC54</f>
        <v>0</v>
      </c>
      <c r="H16" s="25">
        <f>'[5]auto EV'!AI54+'[5]LT EV'!AI54</f>
        <v>7.92815984196849E-05</v>
      </c>
      <c r="I16" s="25">
        <f t="shared" si="0"/>
        <v>16.208199708074332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9">
        <f t="shared" si="4"/>
        <v>0.09253635343355555</v>
      </c>
      <c r="Z16" s="19"/>
      <c r="AA16" s="19"/>
      <c r="AB16" s="4">
        <f t="shared" si="5"/>
        <v>280.8480230192724</v>
      </c>
      <c r="AC16" s="4">
        <f t="shared" si="6"/>
        <v>6.081906279114032</v>
      </c>
      <c r="AD16" s="4">
        <f t="shared" si="7"/>
        <v>0.26419982885171184</v>
      </c>
      <c r="AE16" s="4">
        <f t="shared" si="8"/>
        <v>-2.4356322260177045E-06</v>
      </c>
      <c r="AF16" s="4">
        <f t="shared" si="9"/>
        <v>0.04521293399589165</v>
      </c>
      <c r="AG16" s="4">
        <f t="shared" si="10"/>
        <v>0</v>
      </c>
      <c r="AH16" s="4">
        <f t="shared" si="11"/>
        <v>0.0040597500251878145</v>
      </c>
      <c r="AI16" s="4">
        <f t="shared" si="12"/>
        <v>287.243399375627</v>
      </c>
      <c r="AJ16" s="2">
        <f>+EO16*8*(MAX(D$12:D16)-D$12)*(10^9)*8.5136/1000000000</f>
        <v>0.00015206089660733523</v>
      </c>
      <c r="AK16" s="5">
        <f t="shared" si="1"/>
        <v>0.07116415543056843</v>
      </c>
      <c r="AL16" s="5">
        <f t="shared" si="2"/>
        <v>0</v>
      </c>
      <c r="AM16" s="5">
        <f t="shared" si="3"/>
        <v>0</v>
      </c>
      <c r="AN16" s="2">
        <f t="shared" si="13"/>
        <v>4.769099145579042E-06</v>
      </c>
      <c r="AO16" s="2">
        <f t="shared" si="14"/>
        <v>2.749202065602435E-06</v>
      </c>
      <c r="AP16" s="3"/>
      <c r="AQ16" s="3">
        <f>'[5]VehFleetValuSummary'!T10</f>
        <v>0</v>
      </c>
      <c r="BE16" s="5">
        <f>'[5]Fltsummary'!AE24</f>
        <v>0.95950171551215</v>
      </c>
      <c r="BF16" s="5">
        <f>'[5]Fltsummary'!AG24</f>
        <v>0.020661499141614345</v>
      </c>
      <c r="BG16" s="5">
        <f>'[5]Fltsummary'!AJ24</f>
        <v>0.0006056889178041817</v>
      </c>
      <c r="BH16" s="5">
        <f>'[5]Fltsummary'!AK24</f>
        <v>0</v>
      </c>
      <c r="BI16" s="5">
        <f>'[5]Fltsummary'!AH24</f>
        <v>0.0009936388339390966</v>
      </c>
      <c r="BJ16" s="5">
        <f>'[5]Fltsummary'!AF24</f>
        <v>1.3713725916378863E-05</v>
      </c>
      <c r="BK16" s="5">
        <f>'[5]Fltsummary'!AI24</f>
        <v>0.018223742988485173</v>
      </c>
      <c r="BL16" s="5">
        <f>'[5]Fltsummary'!AL24</f>
        <v>8.800909069000533E-10</v>
      </c>
      <c r="BM16" s="3">
        <f>'[5]VMTSummary'!V24</f>
        <v>2971.65103637621</v>
      </c>
      <c r="BN16" s="3">
        <f>'[5]VMTSummary'!W24</f>
        <v>0.03773657368022465</v>
      </c>
      <c r="BO16" s="3">
        <f>'[5]VMTSummary'!X24</f>
        <v>66.57531482281053</v>
      </c>
      <c r="BP16" s="3">
        <f>'[5]VMTSummary'!Y24</f>
        <v>2.802533408095762</v>
      </c>
      <c r="BQ16" s="3">
        <f>'[5]VMTSummary'!Z24</f>
        <v>60.712221100799</v>
      </c>
      <c r="BR16" s="3">
        <f>'[5]VMTSummary'!AA24</f>
        <v>2.335257392790731</v>
      </c>
      <c r="BS16" s="3">
        <f>'[5]VMTSummary'!AB24</f>
        <v>0</v>
      </c>
      <c r="BT16" s="3">
        <f>'[5]VMTSummary'!AC24</f>
        <v>-5.39518738168603E-07</v>
      </c>
      <c r="BU16" s="3">
        <f>'[5]VMTSummary'!T24</f>
        <v>3104.1140991348675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>
        <f>+'[5]HVY TRK ENERGY'!O64*'[5]HVY TRK ENERGY'!K64</f>
        <v>4.613437946342092</v>
      </c>
      <c r="EF16">
        <f>+'[5]HVY TRK ENERGY'!M64*'[5]HVY TRK ENERGY'!K64</f>
        <v>0.36541329255557553</v>
      </c>
      <c r="EI16" s="4">
        <f t="shared" si="15"/>
        <v>1.0532786384360018</v>
      </c>
      <c r="EJ16" s="4">
        <f t="shared" si="15"/>
        <v>1.2459642236895334</v>
      </c>
      <c r="EK16" s="4">
        <f t="shared" si="15"/>
        <v>1.5832488285489679</v>
      </c>
      <c r="EL16" s="4">
        <f t="shared" si="15"/>
        <v>1.2709736511305194</v>
      </c>
      <c r="EM16" s="4">
        <f t="shared" si="15"/>
        <v>1.1198772077798678</v>
      </c>
      <c r="EN16" s="4">
        <f t="shared" si="15"/>
        <v>1.59083305085226</v>
      </c>
      <c r="EO16" s="4">
        <f t="shared" si="15"/>
        <v>0.3821460394997208</v>
      </c>
      <c r="EP16" s="4">
        <f t="shared" si="15"/>
        <v>4.607147196504858</v>
      </c>
      <c r="EQ16" s="4">
        <f t="shared" si="15"/>
        <v>2.655843001483203</v>
      </c>
      <c r="ES16" s="4">
        <f t="shared" si="16"/>
        <v>17.7518814</v>
      </c>
      <c r="ET16" s="4">
        <f t="shared" si="16"/>
        <v>16.414595399999996</v>
      </c>
      <c r="EU16" s="4">
        <f t="shared" si="16"/>
        <v>16.655767644730005</v>
      </c>
      <c r="EV16" s="4">
        <f t="shared" si="16"/>
        <v>51.20671260558006</v>
      </c>
      <c r="EW16" s="4">
        <f t="shared" si="16"/>
        <v>45.532877405580045</v>
      </c>
      <c r="EX16" s="4">
        <f t="shared" si="16"/>
        <v>51.253603805580035</v>
      </c>
      <c r="EY16" s="4">
        <f t="shared" si="16"/>
        <v>87.29279999999999</v>
      </c>
    </row>
    <row r="17" spans="1:155" ht="12.75">
      <c r="A17">
        <v>2015</v>
      </c>
      <c r="B17" s="19">
        <f>+'[5]LT ICE'!AI55+'[5]LT SI HEV GAS'!AI55+'[5]LT SI PHEV'!AI55-'[5]LT SI PHEV'!BC55+'[5]LT D PHEV'!AI55-'[5]LT D PHEV'!BC55+'[5]auto ICE'!AI55+'[5]auto SI HEV Gas'!AI55+'[5]auto SI PHEV'!AI55-'[5]auto SI PHEV'!BC55+'[5]auto D PHEV'!AI55-'[5]auto D PHEV'!BC55</f>
        <v>15.501473659450665</v>
      </c>
      <c r="C17" s="19">
        <f>+'[5]LT Dsl'!AI55+'[5]auto Dsl'!AI55</f>
        <v>0.6846274715949312</v>
      </c>
      <c r="D17" s="25">
        <f>+'[5]auto CNG'!AI55+'[5]LT CNG'!AI55</f>
        <v>0.10299298993448558</v>
      </c>
      <c r="E17" s="25">
        <f>+'[5]auto FCV'!AI55+'[5]LT FCV'!AI55</f>
        <v>0.000984590433508653</v>
      </c>
      <c r="F17" s="25">
        <f>'[5]auto SI PHEV'!BC55+'[5]LT SI PHEV'!BC55</f>
        <v>0.0067243563880633635</v>
      </c>
      <c r="G17" s="25">
        <f>'[5]auto D PHEV'!BC55+'[5]LT D PHEV'!BC55</f>
        <v>4.415660065987833E-05</v>
      </c>
      <c r="H17" s="25">
        <f>'[5]auto EV'!AI55+'[5]LT EV'!AI55</f>
        <v>0.001223250958095684</v>
      </c>
      <c r="I17" s="25">
        <f t="shared" si="0"/>
        <v>16.298070475360404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9">
        <f t="shared" si="4"/>
        <v>0.08734644251960383</v>
      </c>
      <c r="Z17" s="19"/>
      <c r="AA17" s="19"/>
      <c r="AB17" s="4">
        <f t="shared" si="5"/>
        <v>264.31872766202514</v>
      </c>
      <c r="AC17" s="4">
        <f t="shared" si="6"/>
        <v>10.774940998949665</v>
      </c>
      <c r="AD17" s="4">
        <f t="shared" si="7"/>
        <v>1.7488209690875651</v>
      </c>
      <c r="AE17" s="4">
        <f t="shared" si="8"/>
        <v>0.0895150238528727</v>
      </c>
      <c r="AF17" s="4">
        <f t="shared" si="9"/>
        <v>0.30526253391804353</v>
      </c>
      <c r="AG17" s="4">
        <f t="shared" si="10"/>
        <v>0.002320316809501527</v>
      </c>
      <c r="AH17" s="4">
        <f t="shared" si="11"/>
        <v>0.06420702014957827</v>
      </c>
      <c r="AI17" s="4">
        <f t="shared" si="12"/>
        <v>277.30379452479235</v>
      </c>
      <c r="AJ17" s="2">
        <f>+EO17*8*(MAX(D$12:D17)-D$12)*(10^9)*8.5136/1000000000</f>
        <v>2.2067918085786102</v>
      </c>
      <c r="AK17" s="5">
        <f t="shared" si="1"/>
        <v>0.48263945913274564</v>
      </c>
      <c r="AL17" s="5">
        <f t="shared" si="2"/>
        <v>0.003747178945872096</v>
      </c>
      <c r="AM17" s="5">
        <f t="shared" si="3"/>
        <v>0.11866655818497616</v>
      </c>
      <c r="AN17" s="2">
        <f t="shared" si="13"/>
        <v>0.3089654655728889</v>
      </c>
      <c r="AO17" s="2">
        <f t="shared" si="14"/>
        <v>0.17810669693042686</v>
      </c>
      <c r="AP17" s="3"/>
      <c r="AQ17" s="3">
        <f>'[5]VehFleetValuSummary'!T11</f>
        <v>0</v>
      </c>
      <c r="AR17" s="23">
        <f>'[2]VehPrice'!$J$73</f>
        <v>24246.12772313504</v>
      </c>
      <c r="AS17" s="23">
        <f>'[2]VehPrice'!$J$87</f>
        <v>28751.73440539321</v>
      </c>
      <c r="AT17" s="23">
        <f>'[2]VehPrice'!$J$101</f>
        <v>22627.683479724787</v>
      </c>
      <c r="AU17" s="23">
        <f>'[2]VehPrice'!$J$115</f>
        <v>25901.7819796498</v>
      </c>
      <c r="AV17" s="23">
        <f>'[2]VehPrice'!$J$129</f>
        <v>34297.71369314575</v>
      </c>
      <c r="AW17" s="19">
        <f>'[2]Mkt Shares'!$J$6</f>
        <v>0.3979049867052678</v>
      </c>
      <c r="AX17" s="19">
        <f>'[2]Mkt Shares'!$J$7</f>
        <v>0.2130689106855858</v>
      </c>
      <c r="AY17" s="19">
        <f>'[2]Mkt Shares'!$J$8</f>
        <v>0</v>
      </c>
      <c r="AZ17" s="19">
        <f>'[2]Mkt Shares'!$J$9</f>
        <v>0</v>
      </c>
      <c r="BA17" s="19">
        <f>'[2]Mkt Shares'!$J$11</f>
        <v>0</v>
      </c>
      <c r="BB17" s="19">
        <f>'[2]Mkt Shares'!$J$12</f>
        <v>0</v>
      </c>
      <c r="BC17" s="19">
        <f>'[2]Mkt Shares'!$J$13</f>
        <v>0.3890260313262456</v>
      </c>
      <c r="BD17" s="19">
        <f>'[2]Mkt Shares'!$J$14</f>
        <v>0</v>
      </c>
      <c r="BE17" s="5">
        <f>'[5]Fltsummary'!AE25</f>
        <v>0.9096978173708735</v>
      </c>
      <c r="BF17" s="5">
        <f>'[5]Fltsummary'!AG25</f>
        <v>0.03740677817195187</v>
      </c>
      <c r="BG17" s="5">
        <f>'[5]Fltsummary'!AJ25</f>
        <v>0.004210661732923889</v>
      </c>
      <c r="BH17" s="5">
        <f>'[5]Fltsummary'!AK25</f>
        <v>1.5604499464440945E-05</v>
      </c>
      <c r="BI17" s="5">
        <f>'[5]Fltsummary'!AH25</f>
        <v>0.006423063390798854</v>
      </c>
      <c r="BJ17" s="5">
        <f>'[5]Fltsummary'!AF25</f>
        <v>0.0002406661427454426</v>
      </c>
      <c r="BK17" s="5">
        <f>'[5]Fltsummary'!AI25</f>
        <v>0.04186138674583525</v>
      </c>
      <c r="BL17" s="5">
        <f>'[5]Fltsummary'!AL25</f>
        <v>0.00014402194540663537</v>
      </c>
      <c r="BM17" s="3">
        <f>'[5]VMTSummary'!V25</f>
        <v>2850.603330257259</v>
      </c>
      <c r="BN17" s="3">
        <f>'[5]VMTSummary'!W25</f>
        <v>0.8204077273110113</v>
      </c>
      <c r="BO17" s="3">
        <f>'[5]VMTSummary'!X25</f>
        <v>132.8747545275005</v>
      </c>
      <c r="BP17" s="3">
        <f>'[5]VMTSummary'!Y25</f>
        <v>23.203027870098303</v>
      </c>
      <c r="BQ17" s="3">
        <f>'[5]VMTSummary'!Z25</f>
        <v>150.7660933593709</v>
      </c>
      <c r="BR17" s="3">
        <f>'[5]VMTSummary'!AA25</f>
        <v>15.879505652825216</v>
      </c>
      <c r="BS17" s="3">
        <f>'[5]VMTSummary'!AB25</f>
        <v>0.05669477895964862</v>
      </c>
      <c r="BT17" s="3">
        <f>'[5]VMTSummary'!AC25</f>
        <v>0.5539266763383561</v>
      </c>
      <c r="BU17" s="3">
        <f>'[5]VMTSummary'!T25</f>
        <v>3174.7577408496627</v>
      </c>
      <c r="BV17" s="3"/>
      <c r="BW17" s="7">
        <f>+'[2]SCChoice'!$J$253</f>
        <v>0.3827807146166765</v>
      </c>
      <c r="BX17" s="7">
        <f>+'[2]SCChoice'!$J$254</f>
        <v>0.1721637591979517</v>
      </c>
      <c r="BY17" s="7">
        <f>+'[2]SCChoice'!$J$255</f>
        <v>0</v>
      </c>
      <c r="BZ17" s="7">
        <f>+'[2]SCChoice'!$J$256</f>
        <v>0</v>
      </c>
      <c r="CA17" s="7">
        <f>+'[2]SCChoice'!$J$258</f>
        <v>0</v>
      </c>
      <c r="CB17" s="7">
        <f>+'[2]SCChoice'!$J$259</f>
        <v>0</v>
      </c>
      <c r="CC17" s="7">
        <f>+'[2]SCChoice'!$J$260</f>
        <v>0.44505552618537175</v>
      </c>
      <c r="CD17" s="7">
        <f>+'[2]SCChoice'!$J$261</f>
        <v>0</v>
      </c>
      <c r="CE17" s="7">
        <f>+'[2]LCChoice'!$J$253</f>
        <v>0.3438138736313645</v>
      </c>
      <c r="CF17" s="7">
        <f>+'[2]LCChoice'!$J$254</f>
        <v>0.22497362468349258</v>
      </c>
      <c r="CG17" s="7">
        <f>+'[2]LCChoice'!$J$255</f>
        <v>0</v>
      </c>
      <c r="CH17" s="7">
        <f>+'[2]LCChoice'!$J$256</f>
        <v>0</v>
      </c>
      <c r="CI17" s="7">
        <f>+'[2]LCChoice'!$J$258</f>
        <v>0</v>
      </c>
      <c r="CJ17" s="7">
        <f>+'[2]LCChoice'!$J$259</f>
        <v>0</v>
      </c>
      <c r="CK17" s="7">
        <f>+'[2]LCChoice'!$J$260</f>
        <v>0.43121250168514286</v>
      </c>
      <c r="CL17" s="7">
        <f>+'[2]LCChoice'!$J$261</f>
        <v>0</v>
      </c>
      <c r="CM17" s="7">
        <f>+'[2]PUChoice'!$J$253</f>
        <v>0.7299147776642816</v>
      </c>
      <c r="CN17" s="7">
        <f>+'[2]PUChoice'!$J$254</f>
        <v>0.2697653247029609</v>
      </c>
      <c r="CO17" s="7">
        <f>+'[2]PUChoice'!$J$255</f>
        <v>0</v>
      </c>
      <c r="CP17" s="7">
        <f>+'[2]PUChoice'!$J$256</f>
        <v>0</v>
      </c>
      <c r="CQ17" s="7">
        <f>+'[2]PUChoice'!$J$258</f>
        <v>0</v>
      </c>
      <c r="CR17" s="7">
        <f>+'[2]PUChoice'!$J$259</f>
        <v>0</v>
      </c>
      <c r="CS17" s="7">
        <f>+'[2]PUChoice'!$J$260</f>
        <v>0.0003198976327575176</v>
      </c>
      <c r="CT17" s="7">
        <f>+'[2]PUChoice'!$J$261</f>
        <v>0</v>
      </c>
      <c r="CU17" s="7">
        <f>+'[2]SSUChoice'!$J$253</f>
        <v>0.34931690787636216</v>
      </c>
      <c r="CV17" s="7">
        <f>+'[2]SSUChoice'!$J$254</f>
        <v>0.21425929915926392</v>
      </c>
      <c r="CW17" s="7">
        <f>+'[2]SSUChoice'!$J$255</f>
        <v>0</v>
      </c>
      <c r="CX17" s="7">
        <f>+'[2]SSUChoice'!$J$256</f>
        <v>0</v>
      </c>
      <c r="CY17" s="7">
        <f>+'[2]SSUChoice'!$J$258</f>
        <v>0</v>
      </c>
      <c r="CZ17" s="7">
        <f>+'[2]SSUChoice'!$J$259</f>
        <v>0</v>
      </c>
      <c r="DA17" s="7">
        <f>+'[2]SSUChoice'!$J$260</f>
        <v>0.4364237929643739</v>
      </c>
      <c r="DB17" s="7">
        <f>+'[2]SSUChoice'!$J$261</f>
        <v>0</v>
      </c>
      <c r="DC17" s="7">
        <f>+'[2]LSUChoice'!$J$253</f>
        <v>0.34891001634731955</v>
      </c>
      <c r="DD17" s="7">
        <f>+'[2]LSUChoice'!$J$254</f>
        <v>0.21793615228250945</v>
      </c>
      <c r="DE17" s="7">
        <f>+'[2]LSUChoice'!$J$255</f>
        <v>0</v>
      </c>
      <c r="DF17" s="7">
        <f>+'[2]LSUChoice'!$J$256</f>
        <v>0</v>
      </c>
      <c r="DG17" s="7">
        <f>+'[2]LSUChoice'!$J$258</f>
        <v>0</v>
      </c>
      <c r="DH17" s="7">
        <f>+'[2]LSUChoice'!$J$259</f>
        <v>0</v>
      </c>
      <c r="DI17" s="7">
        <f>+'[2]LSUChoice'!$J$260</f>
        <v>0.43315383137017094</v>
      </c>
      <c r="DJ17" s="7">
        <f>+'[2]LSUChoice'!$J$261</f>
        <v>0</v>
      </c>
      <c r="DK17" s="7">
        <f>+'[2]MPG'!$J$81</f>
        <v>45.71389188257595</v>
      </c>
      <c r="DL17" s="7">
        <f>+'[2]MPG'!$J$97</f>
        <v>42.39244263363763</v>
      </c>
      <c r="DM17" s="7">
        <f>+'[2]MPG'!$J$113</f>
        <v>29.90087487440523</v>
      </c>
      <c r="DN17" s="7">
        <f>+'[2]MPG'!$J$129</f>
        <v>36.77270336301093</v>
      </c>
      <c r="DO17" s="7">
        <f>+'[2]MPG'!$J$145</f>
        <v>32.08000062839593</v>
      </c>
      <c r="DP17" s="7">
        <f>+'[2]MPG'!$J$32</f>
        <v>38.637181272477946</v>
      </c>
      <c r="DQ17" s="7">
        <f>+'[2]MPG'!$J$48</f>
        <v>43.83485828391278</v>
      </c>
      <c r="DR17" s="7">
        <f>+'[2]MPG'!$J$64</f>
        <v>33.010288583715266</v>
      </c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>
        <f>+'[5]HVY TRK ENERGY'!O65*'[5]HVY TRK ENERGY'!K65</f>
        <v>4.681095154817046</v>
      </c>
      <c r="EF17">
        <f>+'[5]HVY TRK ENERGY'!M65*'[5]HVY TRK ENERGY'!K65</f>
        <v>0.3613990910554329</v>
      </c>
      <c r="EI17" s="6">
        <f>'[3]Fuel $'!C49</f>
        <v>1.054098298045002</v>
      </c>
      <c r="EJ17" s="6">
        <f>'[3]Fuel $'!C$50</f>
        <v>1.2459642236895334</v>
      </c>
      <c r="EK17" s="6">
        <f>'[3]Fuel $'!C$51</f>
        <v>1.523037951287733</v>
      </c>
      <c r="EL17" s="4">
        <f>'[3]Fuel $'!C$52</f>
        <v>1.2712170639131488</v>
      </c>
      <c r="EM17" s="4">
        <f>'[3]Fuel $'!C$53</f>
        <v>1.119846509724835</v>
      </c>
      <c r="EN17" s="4">
        <f>'[3]Fuel $'!C$54</f>
        <v>1.530310416525898</v>
      </c>
      <c r="EO17" s="6">
        <f>+'[3]Fuel $'!$C$21</f>
        <v>0.3821460394997208</v>
      </c>
      <c r="EP17" s="6">
        <f>'[3]Fuel $'!C29</f>
        <v>4.607147196504858</v>
      </c>
      <c r="EQ17" s="6">
        <f>'[3]Fuel $'!C55</f>
        <v>2.655843001483203</v>
      </c>
      <c r="ES17" s="27">
        <f>+'[3]Conv'!$C$324</f>
        <v>17.051199999999998</v>
      </c>
      <c r="ET17" s="27">
        <f>+'[3]Diesel'!$C$320</f>
        <v>15.738399999999999</v>
      </c>
      <c r="EU17" s="27">
        <f>'[3]CNGV'!$C$709</f>
        <v>16.98</v>
      </c>
      <c r="EV17" s="27">
        <f>+'[3]BEV100'!$C$1176</f>
        <v>52.48883700000007</v>
      </c>
      <c r="EW17" s="27">
        <f>+'[3]PHEV10'!$C$1432</f>
        <v>45.39654300000006</v>
      </c>
      <c r="EX17" s="27">
        <f>+'[3]PHEV40'!$C$1594</f>
        <v>52.54745100000006</v>
      </c>
      <c r="EY17" s="30">
        <f>+'[3]FCEV'!$C$751</f>
        <v>90.916</v>
      </c>
    </row>
    <row r="18" spans="1:155" ht="12.75">
      <c r="A18">
        <v>2016</v>
      </c>
      <c r="B18" s="19">
        <f>+'[5]LT ICE'!AI56+'[5]LT SI HEV GAS'!AI56+'[5]LT SI PHEV'!AI56-'[5]LT SI PHEV'!BC56+'[5]LT D PHEV'!AI56-'[5]LT D PHEV'!BC56+'[5]auto ICE'!AI56+'[5]auto SI HEV Gas'!AI56+'[5]auto SI PHEV'!AI56-'[5]auto SI PHEV'!BC56+'[5]auto D PHEV'!AI56-'[5]auto D PHEV'!BC56</f>
        <v>15.167710640408327</v>
      </c>
      <c r="C18" s="19">
        <f>+'[5]LT Dsl'!AI56+'[5]auto Dsl'!AI56</f>
        <v>0.972397590230678</v>
      </c>
      <c r="D18" s="25">
        <f>+'[5]auto CNG'!AI56+'[5]LT CNG'!AI56</f>
        <v>0.21502315428750346</v>
      </c>
      <c r="E18" s="25">
        <f>+'[5]auto FCV'!AI56+'[5]LT FCV'!AI56</f>
        <v>0.0028257587312934106</v>
      </c>
      <c r="F18" s="25">
        <f>'[5]auto SI PHEV'!BC56+'[5]LT SI PHEV'!BC56</f>
        <v>0.0129803937269522</v>
      </c>
      <c r="G18" s="25">
        <f>'[5]auto D PHEV'!BC56+'[5]LT D PHEV'!BC56</f>
        <v>0.00019363124724628596</v>
      </c>
      <c r="H18" s="25">
        <f>'[5]auto EV'!AI56+'[5]LT EV'!AI56</f>
        <v>0.003842321249649918</v>
      </c>
      <c r="I18" s="25">
        <f t="shared" si="0"/>
        <v>16.37497348988165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9">
        <f t="shared" si="4"/>
        <v>0.08600937577067358</v>
      </c>
      <c r="Z18" s="19"/>
      <c r="AA18" s="19"/>
      <c r="AB18" s="4">
        <f t="shared" si="5"/>
        <v>259.24408343215663</v>
      </c>
      <c r="AC18" s="4">
        <f t="shared" si="6"/>
        <v>15.291535544931548</v>
      </c>
      <c r="AD18" s="4">
        <f t="shared" si="7"/>
        <v>3.6581115155577533</v>
      </c>
      <c r="AE18" s="4">
        <f t="shared" si="8"/>
        <v>0.2476296018690862</v>
      </c>
      <c r="AF18" s="4">
        <f t="shared" si="9"/>
        <v>0.5854608379929587</v>
      </c>
      <c r="AG18" s="4">
        <f t="shared" si="10"/>
        <v>0.010036364553244763</v>
      </c>
      <c r="AH18" s="4">
        <f t="shared" si="11"/>
        <v>0.19895388658001464</v>
      </c>
      <c r="AI18" s="4">
        <f t="shared" si="12"/>
        <v>279.23581118364126</v>
      </c>
      <c r="AJ18" s="2">
        <f>+EO18*8*(MAX(D$12:D18)-D$12)*(10^9)*8.5136/1000000000</f>
        <v>5.122657827132181</v>
      </c>
      <c r="AK18" s="5">
        <f t="shared" si="1"/>
        <v>0.9151616648318507</v>
      </c>
      <c r="AL18" s="5">
        <f t="shared" si="2"/>
        <v>0.01593632408211743</v>
      </c>
      <c r="AM18" s="5">
        <f t="shared" si="3"/>
        <v>0.3787476016083106</v>
      </c>
      <c r="AN18" s="2">
        <f t="shared" si="13"/>
        <v>0.8567523913289852</v>
      </c>
      <c r="AO18" s="2">
        <f t="shared" si="14"/>
        <v>0.48939150887796473</v>
      </c>
      <c r="AP18" s="3"/>
      <c r="AQ18" s="3">
        <f>'[5]VehFleetValuSummary'!T12</f>
        <v>0</v>
      </c>
      <c r="BE18" s="5">
        <f>'[5]Fltsummary'!AE26</f>
        <v>0.8605889561115212</v>
      </c>
      <c r="BF18" s="5">
        <f>'[5]Fltsummary'!AG26</f>
        <v>0.05259439180186478</v>
      </c>
      <c r="BG18" s="5">
        <f>'[5]Fltsummary'!AJ26</f>
        <v>0.008046506070547334</v>
      </c>
      <c r="BH18" s="5">
        <f>'[5]Fltsummary'!AK26</f>
        <v>5.771871986866586E-05</v>
      </c>
      <c r="BI18" s="5">
        <f>'[5]Fltsummary'!AH26</f>
        <v>0.013281253230778134</v>
      </c>
      <c r="BJ18" s="5">
        <f>'[5]Fltsummary'!AF26</f>
        <v>0.0007517719422450099</v>
      </c>
      <c r="BK18" s="5">
        <f>'[5]Fltsummary'!AI26</f>
        <v>0.0642729949978041</v>
      </c>
      <c r="BL18" s="5">
        <f>'[5]Fltsummary'!AL26</f>
        <v>0.0004064071253707546</v>
      </c>
      <c r="BM18" s="3">
        <f>'[5]VMTSummary'!V26</f>
        <v>2728.933222242323</v>
      </c>
      <c r="BN18" s="3">
        <f>'[5]VMTSummary'!W26</f>
        <v>2.6573247632131154</v>
      </c>
      <c r="BO18" s="3">
        <f>'[5]VMTSummary'!X26</f>
        <v>194.468739953517</v>
      </c>
      <c r="BP18" s="3">
        <f>'[5]VMTSummary'!Y26</f>
        <v>49.597113265288286</v>
      </c>
      <c r="BQ18" s="3">
        <f>'[5]VMTSummary'!Z26</f>
        <v>238.4528152327743</v>
      </c>
      <c r="BR18" s="3">
        <f>'[5]VMTSummary'!AA26</f>
        <v>30.658564186958756</v>
      </c>
      <c r="BS18" s="3">
        <f>'[5]VMTSummary'!AB26</f>
        <v>0.21971976541567093</v>
      </c>
      <c r="BT18" s="3">
        <f>'[5]VMTSummary'!AC26</f>
        <v>1.5865941889388235</v>
      </c>
      <c r="BU18" s="3">
        <f>'[5]VMTSummary'!T26</f>
        <v>3246.574093598429</v>
      </c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>
        <f>+'[5]HVY TRK ENERGY'!O66*'[5]HVY TRK ENERGY'!K66</f>
        <v>4.748081479751621</v>
      </c>
      <c r="EF18">
        <f>+'[5]HVY TRK ENERGY'!M66*'[5]HVY TRK ENERGY'!K66</f>
        <v>0.35935836359961376</v>
      </c>
      <c r="EI18" s="4">
        <f aca="true" t="shared" si="17" ref="EI18:EQ21">+EI17+(EI$22-EI$17)/5</f>
        <v>1.0150930360776524</v>
      </c>
      <c r="EJ18" s="4">
        <f t="shared" si="17"/>
        <v>1.197298626764392</v>
      </c>
      <c r="EK18" s="4">
        <f t="shared" si="17"/>
        <v>1.4580026587335577</v>
      </c>
      <c r="EL18" s="4">
        <f t="shared" si="17"/>
        <v>1.2276931291690123</v>
      </c>
      <c r="EM18" s="4">
        <f t="shared" si="17"/>
        <v>1.0765252404034853</v>
      </c>
      <c r="EN18" s="4">
        <f t="shared" si="17"/>
        <v>1.4650013769637165</v>
      </c>
      <c r="EO18" s="4">
        <f t="shared" si="17"/>
        <v>0.3821460394997208</v>
      </c>
      <c r="EP18" s="4">
        <f t="shared" si="17"/>
        <v>4.368325035692367</v>
      </c>
      <c r="EQ18" s="4">
        <f t="shared" si="17"/>
        <v>2.482339707878812</v>
      </c>
      <c r="ES18" s="4">
        <f aca="true" t="shared" si="18" ref="ES18:EY21">+ES17+(ES$22-ES$17)/5</f>
        <v>17.091839999999998</v>
      </c>
      <c r="ET18" s="4">
        <f t="shared" si="18"/>
        <v>15.725599999999998</v>
      </c>
      <c r="EU18" s="4">
        <f t="shared" si="18"/>
        <v>17.01264</v>
      </c>
      <c r="EV18" s="4">
        <f t="shared" si="18"/>
        <v>51.77960760000006</v>
      </c>
      <c r="EW18" s="4">
        <f t="shared" si="18"/>
        <v>45.10347300000006</v>
      </c>
      <c r="EX18" s="4">
        <f t="shared" si="18"/>
        <v>51.83236020000006</v>
      </c>
      <c r="EY18" s="4">
        <f t="shared" si="18"/>
        <v>87.63296</v>
      </c>
    </row>
    <row r="19" spans="1:155" ht="12.75">
      <c r="A19">
        <v>2017</v>
      </c>
      <c r="B19" s="19">
        <f>+'[5]LT ICE'!AI57+'[5]LT SI HEV GAS'!AI57+'[5]LT SI PHEV'!AI57-'[5]LT SI PHEV'!BC57+'[5]LT D PHEV'!AI57-'[5]LT D PHEV'!BC57+'[5]auto ICE'!AI57+'[5]auto SI HEV Gas'!AI57+'[5]auto SI PHEV'!AI57-'[5]auto SI PHEV'!BC57+'[5]auto D PHEV'!AI57-'[5]auto D PHEV'!BC57</f>
        <v>14.840667226141672</v>
      </c>
      <c r="C19" s="19">
        <f>+'[5]LT Dsl'!AI57+'[5]auto Dsl'!AI57</f>
        <v>1.2325763608750129</v>
      </c>
      <c r="D19" s="25">
        <f>+'[5]auto CNG'!AI57+'[5]LT CNG'!AI57</f>
        <v>0.3488871740957279</v>
      </c>
      <c r="E19" s="25">
        <f>+'[5]auto FCV'!AI57+'[5]LT FCV'!AI57</f>
        <v>0.005480802261109547</v>
      </c>
      <c r="F19" s="25">
        <f>'[5]auto SI PHEV'!BC57+'[5]LT SI PHEV'!BC57</f>
        <v>0.019653489791174053</v>
      </c>
      <c r="G19" s="25">
        <f>'[5]auto D PHEV'!BC57+'[5]LT D PHEV'!BC57</f>
        <v>0.0004332276485639843</v>
      </c>
      <c r="H19" s="25">
        <f>'[5]auto EV'!AI57+'[5]LT EV'!AI57</f>
        <v>0.007839349370808045</v>
      </c>
      <c r="I19" s="25">
        <f t="shared" si="0"/>
        <v>16.45553763018407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9">
        <f t="shared" si="4"/>
        <v>0.0847231707560006</v>
      </c>
      <c r="Z19" s="19"/>
      <c r="AA19" s="19"/>
      <c r="AB19" s="4">
        <f t="shared" si="5"/>
        <v>254.25743443852764</v>
      </c>
      <c r="AC19" s="4">
        <f t="shared" si="6"/>
        <v>19.3672258431569</v>
      </c>
      <c r="AD19" s="4">
        <f t="shared" si="7"/>
        <v>5.946879570870429</v>
      </c>
      <c r="AE19" s="4">
        <f t="shared" si="8"/>
        <v>0.46230523226040937</v>
      </c>
      <c r="AF19" s="4">
        <f t="shared" si="9"/>
        <v>0.8806807978988963</v>
      </c>
      <c r="AG19" s="4">
        <f t="shared" si="10"/>
        <v>0.022145414423173738</v>
      </c>
      <c r="AH19" s="4">
        <f t="shared" si="11"/>
        <v>0.4003585372090993</v>
      </c>
      <c r="AI19" s="4">
        <f t="shared" si="12"/>
        <v>281.33702983434654</v>
      </c>
      <c r="AJ19" s="2">
        <f>+EO19*8*(MAX(D$12:D19)-D$12)*(10^9)*8.5136/1000000000</f>
        <v>8.606804697039625</v>
      </c>
      <c r="AK19" s="5">
        <f t="shared" si="1"/>
        <v>1.3587902055171188</v>
      </c>
      <c r="AL19" s="5">
        <f t="shared" si="2"/>
        <v>0.034680433895671985</v>
      </c>
      <c r="AM19" s="5">
        <f t="shared" si="3"/>
        <v>0.7579589925476916</v>
      </c>
      <c r="AN19" s="2">
        <f t="shared" si="13"/>
        <v>1.6034979480778142</v>
      </c>
      <c r="AO19" s="2">
        <f t="shared" si="14"/>
        <v>0.9069026199870656</v>
      </c>
      <c r="AP19" s="3"/>
      <c r="AQ19" s="3">
        <f>'[5]VehFleetValuSummary'!T13</f>
        <v>0</v>
      </c>
      <c r="BE19" s="5">
        <f>'[5]Fltsummary'!AE27</f>
        <v>0.812786342872512</v>
      </c>
      <c r="BF19" s="5">
        <f>'[5]Fltsummary'!AG27</f>
        <v>0.06617019269970291</v>
      </c>
      <c r="BG19" s="5">
        <f>'[5]Fltsummary'!AJ27</f>
        <v>0.012042250253735294</v>
      </c>
      <c r="BH19" s="5">
        <f>'[5]Fltsummary'!AK27</f>
        <v>0.00012380881949543293</v>
      </c>
      <c r="BI19" s="5">
        <f>'[5]Fltsummary'!AH27</f>
        <v>0.021369050338531696</v>
      </c>
      <c r="BJ19" s="5">
        <f>'[5]Fltsummary'!AF27</f>
        <v>0.0015195753129512738</v>
      </c>
      <c r="BK19" s="5">
        <f>'[5]Fltsummary'!AI27</f>
        <v>0.08521379430796684</v>
      </c>
      <c r="BL19" s="5">
        <f>'[5]Fltsummary'!AL27</f>
        <v>0.0007749853951043739</v>
      </c>
      <c r="BM19" s="3">
        <f>'[5]VMTSummary'!V27</f>
        <v>2610.1493506841384</v>
      </c>
      <c r="BN19" s="3">
        <f>'[5]VMTSummary'!W27</f>
        <v>5.479380071879171</v>
      </c>
      <c r="BO19" s="3">
        <f>'[5]VMTSummary'!X27</f>
        <v>250.9092540464047</v>
      </c>
      <c r="BP19" s="3">
        <f>'[5]VMTSummary'!Y27</f>
        <v>81.35451894449417</v>
      </c>
      <c r="BQ19" s="3">
        <f>'[5]VMTSummary'!Z27</f>
        <v>322.80214467817655</v>
      </c>
      <c r="BR19" s="3">
        <f>'[5]VMTSummary'!AA27</f>
        <v>46.41123017113743</v>
      </c>
      <c r="BS19" s="3">
        <f>'[5]VMTSummary'!AB27</f>
        <v>0.48399096842246747</v>
      </c>
      <c r="BT19" s="3">
        <f>'[5]VMTSummary'!AC27</f>
        <v>3.0723214738071007</v>
      </c>
      <c r="BU19" s="3">
        <f>'[5]VMTSummary'!T27</f>
        <v>3320.66219103846</v>
      </c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>
        <f>+'[5]HVY TRK ENERGY'!O67*'[5]HVY TRK ENERGY'!K67</f>
        <v>4.81351001515834</v>
      </c>
      <c r="EF19">
        <f>+'[5]HVY TRK ENERGY'!M67*'[5]HVY TRK ENERGY'!K67</f>
        <v>0.3574579332128536</v>
      </c>
      <c r="EI19" s="4">
        <f t="shared" si="17"/>
        <v>0.9760877741103029</v>
      </c>
      <c r="EJ19" s="4">
        <f t="shared" si="17"/>
        <v>1.1486330298392504</v>
      </c>
      <c r="EK19" s="4">
        <f t="shared" si="17"/>
        <v>1.3929673661793824</v>
      </c>
      <c r="EL19" s="4">
        <f t="shared" si="17"/>
        <v>1.1841691944248758</v>
      </c>
      <c r="EM19" s="4">
        <f t="shared" si="17"/>
        <v>1.0332039710821357</v>
      </c>
      <c r="EN19" s="4">
        <f t="shared" si="17"/>
        <v>1.3996923374015349</v>
      </c>
      <c r="EO19" s="4">
        <f t="shared" si="17"/>
        <v>0.3821460394997208</v>
      </c>
      <c r="EP19" s="4">
        <f t="shared" si="17"/>
        <v>4.129502874879876</v>
      </c>
      <c r="EQ19" s="4">
        <f t="shared" si="17"/>
        <v>2.3088364142744213</v>
      </c>
      <c r="ES19" s="4">
        <f t="shared" si="18"/>
        <v>17.132479999999997</v>
      </c>
      <c r="ET19" s="4">
        <f t="shared" si="18"/>
        <v>15.712799999999998</v>
      </c>
      <c r="EU19" s="4">
        <f t="shared" si="18"/>
        <v>17.04528</v>
      </c>
      <c r="EV19" s="4">
        <f t="shared" si="18"/>
        <v>51.07037820000006</v>
      </c>
      <c r="EW19" s="4">
        <f t="shared" si="18"/>
        <v>44.81040300000006</v>
      </c>
      <c r="EX19" s="4">
        <f t="shared" si="18"/>
        <v>51.11726940000006</v>
      </c>
      <c r="EY19" s="4">
        <f t="shared" si="18"/>
        <v>84.34992</v>
      </c>
    </row>
    <row r="20" spans="1:155" ht="12.75">
      <c r="A20">
        <v>2018</v>
      </c>
      <c r="B20" s="19">
        <f>+'[5]LT ICE'!AI58+'[5]LT SI HEV GAS'!AI58+'[5]LT SI PHEV'!AI58-'[5]LT SI PHEV'!BC58+'[5]LT D PHEV'!AI58-'[5]LT D PHEV'!BC58+'[5]auto ICE'!AI58+'[5]auto SI HEV Gas'!AI58+'[5]auto SI PHEV'!AI58-'[5]auto SI PHEV'!BC58+'[5]auto D PHEV'!AI58-'[5]auto D PHEV'!BC58</f>
        <v>14.50632252782494</v>
      </c>
      <c r="C20" s="19">
        <f>+'[5]LT Dsl'!AI58+'[5]auto Dsl'!AI58</f>
        <v>1.4688543292499878</v>
      </c>
      <c r="D20" s="25">
        <f>+'[5]auto CNG'!AI58+'[5]LT CNG'!AI58</f>
        <v>0.5046772815562528</v>
      </c>
      <c r="E20" s="25">
        <f>+'[5]auto FCV'!AI58+'[5]LT FCV'!AI58</f>
        <v>0.00895935769068673</v>
      </c>
      <c r="F20" s="25">
        <f>'[5]auto SI PHEV'!BC58+'[5]LT SI PHEV'!BC58</f>
        <v>0.026783171330215308</v>
      </c>
      <c r="G20" s="25">
        <f>'[5]auto D PHEV'!BC58+'[5]LT D PHEV'!BC58</f>
        <v>0.0007555394861919779</v>
      </c>
      <c r="H20" s="25">
        <f>'[5]auto EV'!AI58+'[5]LT EV'!AI58</f>
        <v>0.013188866922501243</v>
      </c>
      <c r="I20" s="25">
        <f t="shared" si="0"/>
        <v>16.529541074060774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9">
        <f t="shared" si="4"/>
        <v>0.0834846480996104</v>
      </c>
      <c r="Z20" s="19"/>
      <c r="AA20" s="19"/>
      <c r="AB20" s="4">
        <f t="shared" si="5"/>
        <v>249.118817529041</v>
      </c>
      <c r="AC20" s="4">
        <f t="shared" si="6"/>
        <v>23.061012969224805</v>
      </c>
      <c r="AD20" s="4">
        <f t="shared" si="7"/>
        <v>8.618838240235162</v>
      </c>
      <c r="AE20" s="4">
        <f t="shared" si="8"/>
        <v>0.7263071747879782</v>
      </c>
      <c r="AF20" s="4">
        <f t="shared" si="9"/>
        <v>1.1923153569032494</v>
      </c>
      <c r="AG20" s="4">
        <f t="shared" si="10"/>
        <v>0.038080836122400354</v>
      </c>
      <c r="AH20" s="4">
        <f t="shared" si="11"/>
        <v>0.6642064895874839</v>
      </c>
      <c r="AI20" s="4">
        <f t="shared" si="12"/>
        <v>283.419578595902</v>
      </c>
      <c r="AJ20" s="2">
        <f>+EO20*8*(MAX(D$12:D20)-D$12)*(10^9)*8.5136/1000000000</f>
        <v>12.661632992564806</v>
      </c>
      <c r="AK20" s="5">
        <f t="shared" si="1"/>
        <v>1.8138319015269793</v>
      </c>
      <c r="AL20" s="5">
        <f t="shared" si="2"/>
        <v>0.05882721870942964</v>
      </c>
      <c r="AM20" s="5">
        <f t="shared" si="3"/>
        <v>1.2417900091468324</v>
      </c>
      <c r="AN20" s="2">
        <f t="shared" si="13"/>
        <v>2.525278941218663</v>
      </c>
      <c r="AO20" s="2">
        <f t="shared" si="14"/>
        <v>1.4128062469644806</v>
      </c>
      <c r="AP20" s="3"/>
      <c r="AQ20" s="3">
        <f>'[5]VehFleetValuSummary'!T14</f>
        <v>0</v>
      </c>
      <c r="BE20" s="5">
        <f>'[5]Fltsummary'!AE28</f>
        <v>0.7658977223319026</v>
      </c>
      <c r="BF20" s="5">
        <f>'[5]Fltsummary'!AG28</f>
        <v>0.07834314362801514</v>
      </c>
      <c r="BG20" s="5">
        <f>'[5]Fltsummary'!AJ28</f>
        <v>0.016213737686230245</v>
      </c>
      <c r="BH20" s="5">
        <f>'[5]Fltsummary'!AK28</f>
        <v>0.00021277392690460667</v>
      </c>
      <c r="BI20" s="5">
        <f>'[5]Fltsummary'!AH28</f>
        <v>0.030658354623250405</v>
      </c>
      <c r="BJ20" s="5">
        <f>'[5]Fltsummary'!AF28</f>
        <v>0.0025329354871254754</v>
      </c>
      <c r="BK20" s="5">
        <f>'[5]Fltsummary'!AI28</f>
        <v>0.10489591817599173</v>
      </c>
      <c r="BL20" s="5">
        <f>'[5]Fltsummary'!AL28</f>
        <v>0.0012454141405798072</v>
      </c>
      <c r="BM20" s="3">
        <f>'[5]VMTSummary'!V28</f>
        <v>2490.8962794925337</v>
      </c>
      <c r="BN20" s="3">
        <f>'[5]VMTSummary'!W28</f>
        <v>9.267264549346178</v>
      </c>
      <c r="BO20" s="3">
        <f>'[5]VMTSummary'!X28</f>
        <v>302.84589776090695</v>
      </c>
      <c r="BP20" s="3">
        <f>'[5]VMTSummary'!Y28</f>
        <v>118.56165796887353</v>
      </c>
      <c r="BQ20" s="3">
        <f>'[5]VMTSummary'!Z28</f>
        <v>404.218390007797</v>
      </c>
      <c r="BR20" s="3">
        <f>'[5]VMTSummary'!AA28</f>
        <v>63.21822641337052</v>
      </c>
      <c r="BS20" s="3">
        <f>'[5]VMTSummary'!AB28</f>
        <v>0.8492620783171084</v>
      </c>
      <c r="BT20" s="3">
        <f>'[5]VMTSummary'!AC28</f>
        <v>5.013636236777246</v>
      </c>
      <c r="BU20" s="3">
        <f>'[5]VMTSummary'!T28</f>
        <v>3394.8706145079223</v>
      </c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>
        <f>+'[5]HVY TRK ENERGY'!O68*'[5]HVY TRK ENERGY'!K68</f>
        <v>4.886933771425575</v>
      </c>
      <c r="EF20">
        <f>+'[5]HVY TRK ENERGY'!M68*'[5]HVY TRK ENERGY'!K68</f>
        <v>0.35586288561745205</v>
      </c>
      <c r="EI20" s="4">
        <f t="shared" si="17"/>
        <v>0.9370825121429533</v>
      </c>
      <c r="EJ20" s="4">
        <f t="shared" si="17"/>
        <v>1.099967432914109</v>
      </c>
      <c r="EK20" s="4">
        <f t="shared" si="17"/>
        <v>1.3279320736252072</v>
      </c>
      <c r="EL20" s="4">
        <f t="shared" si="17"/>
        <v>1.1406452596807393</v>
      </c>
      <c r="EM20" s="4">
        <f t="shared" si="17"/>
        <v>0.9898827017607862</v>
      </c>
      <c r="EN20" s="4">
        <f t="shared" si="17"/>
        <v>1.3343832978393533</v>
      </c>
      <c r="EO20" s="4">
        <f t="shared" si="17"/>
        <v>0.3821460394997208</v>
      </c>
      <c r="EP20" s="4">
        <f t="shared" si="17"/>
        <v>3.8906807140673845</v>
      </c>
      <c r="EQ20" s="4">
        <f t="shared" si="17"/>
        <v>2.1353331206700306</v>
      </c>
      <c r="ES20" s="4">
        <f t="shared" si="18"/>
        <v>17.173119999999997</v>
      </c>
      <c r="ET20" s="4">
        <f t="shared" si="18"/>
        <v>15.699999999999998</v>
      </c>
      <c r="EU20" s="4">
        <f t="shared" si="18"/>
        <v>17.077920000000002</v>
      </c>
      <c r="EV20" s="4">
        <f t="shared" si="18"/>
        <v>50.36114880000005</v>
      </c>
      <c r="EW20" s="4">
        <f t="shared" si="18"/>
        <v>44.51733300000006</v>
      </c>
      <c r="EX20" s="4">
        <f t="shared" si="18"/>
        <v>50.40217860000006</v>
      </c>
      <c r="EY20" s="4">
        <f t="shared" si="18"/>
        <v>81.06688</v>
      </c>
    </row>
    <row r="21" spans="1:155" ht="12.75">
      <c r="A21">
        <v>2019</v>
      </c>
      <c r="B21" s="19">
        <f>+'[5]LT ICE'!AI59+'[5]LT SI HEV GAS'!AI59+'[5]LT SI PHEV'!AI59-'[5]LT SI PHEV'!BC59+'[5]LT D PHEV'!AI59-'[5]LT D PHEV'!BC59+'[5]auto ICE'!AI59+'[5]auto SI HEV Gas'!AI59+'[5]auto SI PHEV'!AI59-'[5]auto SI PHEV'!BC59+'[5]auto D PHEV'!AI59-'[5]auto D PHEV'!BC59</f>
        <v>14.165422657619409</v>
      </c>
      <c r="C21" s="19">
        <f>+'[5]LT Dsl'!AI59+'[5]auto Dsl'!AI59</f>
        <v>1.6840182309414797</v>
      </c>
      <c r="D21" s="25">
        <f>+'[5]auto CNG'!AI59+'[5]LT CNG'!AI59</f>
        <v>0.6851033320289535</v>
      </c>
      <c r="E21" s="25">
        <f>+'[5]auto FCV'!AI59+'[5]LT FCV'!AI59</f>
        <v>0.0133601509887302</v>
      </c>
      <c r="F21" s="25">
        <f>'[5]auto SI PHEV'!BC59+'[5]LT SI PHEV'!BC59</f>
        <v>0.034498729966156175</v>
      </c>
      <c r="G21" s="25">
        <f>'[5]auto D PHEV'!BC59+'[5]LT D PHEV'!BC59</f>
        <v>0.0011637477521169747</v>
      </c>
      <c r="H21" s="25">
        <f>'[5]auto EV'!AI59+'[5]LT EV'!AI59</f>
        <v>0.020020063622016495</v>
      </c>
      <c r="I21" s="25">
        <f t="shared" si="0"/>
        <v>16.603586912918864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9">
        <f t="shared" si="4"/>
        <v>0.08226273103901016</v>
      </c>
      <c r="Z21" s="19"/>
      <c r="AA21" s="19"/>
      <c r="AB21" s="4">
        <f t="shared" si="5"/>
        <v>243.84018592682264</v>
      </c>
      <c r="AC21" s="4">
        <f t="shared" si="6"/>
        <v>26.417530792425175</v>
      </c>
      <c r="AD21" s="4">
        <f t="shared" si="7"/>
        <v>11.722501668881332</v>
      </c>
      <c r="AE21" s="4">
        <f t="shared" si="8"/>
        <v>1.0392038468832316</v>
      </c>
      <c r="AF21" s="4">
        <f t="shared" si="9"/>
        <v>1.5256809071892738</v>
      </c>
      <c r="AG21" s="4">
        <f t="shared" si="10"/>
        <v>0.057823236736488835</v>
      </c>
      <c r="AH21" s="4">
        <f t="shared" si="11"/>
        <v>0.994034585343236</v>
      </c>
      <c r="AI21" s="4">
        <f t="shared" si="12"/>
        <v>285.5969609642814</v>
      </c>
      <c r="AJ21" s="2">
        <f>+EO21*8*(MAX(D$12:D21)-D$12)*(10^9)*8.5136/1000000000</f>
        <v>17.357673496240167</v>
      </c>
      <c r="AK21" s="5">
        <f t="shared" si="1"/>
        <v>2.2857691974376655</v>
      </c>
      <c r="AL21" s="5">
        <f t="shared" si="2"/>
        <v>0.08805611700167981</v>
      </c>
      <c r="AM21" s="5">
        <f t="shared" si="3"/>
        <v>1.829371187169039</v>
      </c>
      <c r="AN21" s="2">
        <f t="shared" si="13"/>
        <v>3.619860550106756</v>
      </c>
      <c r="AO21" s="2">
        <f t="shared" si="14"/>
        <v>2.0008308971964013</v>
      </c>
      <c r="AP21" s="3"/>
      <c r="AQ21" s="3">
        <f>'[5]VehFleetValuSummary'!T15</f>
        <v>0</v>
      </c>
      <c r="BE21" s="5">
        <f>'[5]Fltsummary'!AE29</f>
        <v>0.719107937874064</v>
      </c>
      <c r="BF21" s="5">
        <f>'[5]Fltsummary'!AG29</f>
        <v>0.08938354511141075</v>
      </c>
      <c r="BG21" s="5">
        <f>'[5]Fltsummary'!AJ29</f>
        <v>0.020628451864383876</v>
      </c>
      <c r="BH21" s="5">
        <f>'[5]Fltsummary'!AK29</f>
        <v>0.00032588999182836585</v>
      </c>
      <c r="BI21" s="5">
        <f>'[5]Fltsummary'!AH29</f>
        <v>0.04128145933665437</v>
      </c>
      <c r="BJ21" s="5">
        <f>'[5]Fltsummary'!AF29</f>
        <v>0.0038067093544551264</v>
      </c>
      <c r="BK21" s="5">
        <f>'[5]Fltsummary'!AI29</f>
        <v>0.12364150767945963</v>
      </c>
      <c r="BL21" s="5">
        <f>'[5]Fltsummary'!AL29</f>
        <v>0.0018244987877440997</v>
      </c>
      <c r="BM21" s="3">
        <f>'[5]VMTSummary'!V29</f>
        <v>2370.235907386632</v>
      </c>
      <c r="BN21" s="3">
        <f>'[5]VMTSummary'!W29</f>
        <v>14.109267497460614</v>
      </c>
      <c r="BO21" s="3">
        <f>'[5]VMTSummary'!X29</f>
        <v>350.9924484814883</v>
      </c>
      <c r="BP21" s="3">
        <f>'[5]VMTSummary'!Y29</f>
        <v>162.04498652907904</v>
      </c>
      <c r="BQ21" s="3">
        <f>'[5]VMTSummary'!Z29</f>
        <v>484.16548322238964</v>
      </c>
      <c r="BR21" s="3">
        <f>'[5]VMTSummary'!AA29</f>
        <v>81.42506365361325</v>
      </c>
      <c r="BS21" s="3">
        <f>'[5]VMTSummary'!AB29</f>
        <v>1.3264808875382132</v>
      </c>
      <c r="BT21" s="3">
        <f>'[5]VMTSummary'!AC29</f>
        <v>7.466462945087</v>
      </c>
      <c r="BU21" s="3">
        <f>'[5]VMTSummary'!T29</f>
        <v>3471.766100603288</v>
      </c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>
        <f>+'[5]HVY TRK ENERGY'!O69*'[5]HVY TRK ENERGY'!K69</f>
        <v>4.9696584125236</v>
      </c>
      <c r="EF21">
        <f>+'[5]HVY TRK ENERGY'!M69*'[5]HVY TRK ENERGY'!K69</f>
        <v>0.3548936330625607</v>
      </c>
      <c r="EI21" s="4">
        <f t="shared" si="17"/>
        <v>0.8980772501756038</v>
      </c>
      <c r="EJ21" s="4">
        <f t="shared" si="17"/>
        <v>1.0513018359889674</v>
      </c>
      <c r="EK21" s="4">
        <f t="shared" si="17"/>
        <v>1.2628967810710319</v>
      </c>
      <c r="EL21" s="4">
        <f t="shared" si="17"/>
        <v>1.0971213249366027</v>
      </c>
      <c r="EM21" s="4">
        <f t="shared" si="17"/>
        <v>0.9465614324394367</v>
      </c>
      <c r="EN21" s="4">
        <f t="shared" si="17"/>
        <v>1.2690742582771717</v>
      </c>
      <c r="EO21" s="4">
        <f t="shared" si="17"/>
        <v>0.3821460394997208</v>
      </c>
      <c r="EP21" s="4">
        <f t="shared" si="17"/>
        <v>3.6518585532548933</v>
      </c>
      <c r="EQ21" s="4">
        <f t="shared" si="17"/>
        <v>1.9618298270656396</v>
      </c>
      <c r="ES21" s="4">
        <f t="shared" si="18"/>
        <v>17.213759999999997</v>
      </c>
      <c r="ET21" s="4">
        <f t="shared" si="18"/>
        <v>15.687199999999997</v>
      </c>
      <c r="EU21" s="4">
        <f t="shared" si="18"/>
        <v>17.110560000000003</v>
      </c>
      <c r="EV21" s="4">
        <f t="shared" si="18"/>
        <v>49.65191940000005</v>
      </c>
      <c r="EW21" s="4">
        <f t="shared" si="18"/>
        <v>44.22426300000006</v>
      </c>
      <c r="EX21" s="4">
        <f t="shared" si="18"/>
        <v>49.687087800000064</v>
      </c>
      <c r="EY21" s="4">
        <f t="shared" si="18"/>
        <v>77.78384</v>
      </c>
    </row>
    <row r="22" spans="1:155" ht="12.75">
      <c r="A22">
        <v>2020</v>
      </c>
      <c r="B22" s="19">
        <f>+'[5]LT ICE'!AI60+'[5]LT SI HEV GAS'!AI60+'[5]LT SI PHEV'!AI60-'[5]LT SI PHEV'!BC60+'[5]LT D PHEV'!AI60-'[5]LT D PHEV'!BC60+'[5]auto ICE'!AI60+'[5]auto SI HEV Gas'!AI60+'[5]auto SI PHEV'!AI60-'[5]auto SI PHEV'!BC60+'[5]auto D PHEV'!AI60-'[5]auto D PHEV'!BC60</f>
        <v>13.797176517707564</v>
      </c>
      <c r="C22" s="19">
        <f>+'[5]LT Dsl'!AI60+'[5]auto Dsl'!AI60</f>
        <v>1.876293132479012</v>
      </c>
      <c r="D22" s="25">
        <f>+'[5]auto CNG'!AI60+'[5]LT CNG'!AI60</f>
        <v>0.8913113038946439</v>
      </c>
      <c r="E22" s="25">
        <f>+'[5]auto FCV'!AI60+'[5]LT FCV'!AI60</f>
        <v>0.018755168617770136</v>
      </c>
      <c r="F22" s="25">
        <f>'[5]auto SI PHEV'!BC60+'[5]LT SI PHEV'!BC60</f>
        <v>0.04286332256427791</v>
      </c>
      <c r="G22" s="25">
        <f>'[5]auto D PHEV'!BC60+'[5]LT D PHEV'!BC60</f>
        <v>0.0016598954503743593</v>
      </c>
      <c r="H22" s="25">
        <f>'[5]auto EV'!AI60+'[5]LT EV'!AI60</f>
        <v>0.02683018334224866</v>
      </c>
      <c r="I22" s="25">
        <f t="shared" si="0"/>
        <v>16.654889524055886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9">
        <f t="shared" si="4"/>
        <v>0.08101471229688686</v>
      </c>
      <c r="Z22" s="19"/>
      <c r="AA22" s="19"/>
      <c r="AB22" s="4">
        <f t="shared" si="5"/>
        <v>238.0620025071334</v>
      </c>
      <c r="AC22" s="4">
        <f t="shared" si="6"/>
        <v>29.409769075729027</v>
      </c>
      <c r="AD22" s="4">
        <f t="shared" si="7"/>
        <v>15.279927944926659</v>
      </c>
      <c r="AE22" s="4">
        <f t="shared" si="8"/>
        <v>1.3972750661587694</v>
      </c>
      <c r="AF22" s="4">
        <f t="shared" si="9"/>
        <v>1.8830368961925503</v>
      </c>
      <c r="AG22" s="4">
        <f t="shared" si="10"/>
        <v>0.08128839501604687</v>
      </c>
      <c r="AH22" s="4">
        <f t="shared" si="11"/>
        <v>1.3131413459628416</v>
      </c>
      <c r="AI22" s="4">
        <f t="shared" si="12"/>
        <v>287.42644123111927</v>
      </c>
      <c r="AJ22" s="2">
        <f>+EO22*8*(MAX(D$12:D22)-D$12)*(10^9)*8.5136/1000000000</f>
        <v>22.724753169740797</v>
      </c>
      <c r="AK22" s="5">
        <f t="shared" si="1"/>
        <v>2.7751845402641466</v>
      </c>
      <c r="AL22" s="5">
        <f t="shared" si="2"/>
        <v>0.12193722520739242</v>
      </c>
      <c r="AM22" s="5">
        <f t="shared" si="3"/>
        <v>2.3849741817525816</v>
      </c>
      <c r="AN22" s="2">
        <f t="shared" si="13"/>
        <v>4.873974549495735</v>
      </c>
      <c r="AO22" s="2">
        <f t="shared" si="14"/>
        <v>2.6579482212480126</v>
      </c>
      <c r="AP22" s="3">
        <f>'[2]VehPrice'!$O$132</f>
        <v>462.58621237240243</v>
      </c>
      <c r="AQ22" s="3">
        <f>'[5]VehFleetValuSummary'!T16</f>
        <v>0</v>
      </c>
      <c r="AR22" s="23">
        <f>'[2]VehPrice'!$O$73</f>
        <v>23833.519010966716</v>
      </c>
      <c r="AS22" s="23">
        <f>'[2]VehPrice'!$O$87</f>
        <v>28187.84514767222</v>
      </c>
      <c r="AT22" s="23">
        <f>'[2]VehPrice'!$O$101</f>
        <v>23304.858524523213</v>
      </c>
      <c r="AU22" s="23">
        <f>'[2]VehPrice'!$O$115</f>
        <v>25720.601940941073</v>
      </c>
      <c r="AV22" s="23">
        <f>'[2]VehPrice'!$O$129</f>
        <v>33842.10123836197</v>
      </c>
      <c r="AW22" s="19">
        <f>'[2]Mkt Shares'!$O$6</f>
        <v>0.39608086052279823</v>
      </c>
      <c r="AX22" s="19">
        <f>'[2]Mkt Shares'!$O$7</f>
        <v>0.1456010878745363</v>
      </c>
      <c r="AY22" s="19">
        <f>'[2]Mkt Shares'!$O$8</f>
        <v>0</v>
      </c>
      <c r="AZ22" s="19">
        <f>'[2]Mkt Shares'!$O$9</f>
        <v>0</v>
      </c>
      <c r="BA22" s="19">
        <f>'[2]Mkt Shares'!$O$11</f>
        <v>0</v>
      </c>
      <c r="BB22" s="19">
        <f>'[2]Mkt Shares'!$O$12</f>
        <v>0</v>
      </c>
      <c r="BC22" s="19">
        <f>'[2]Mkt Shares'!$O$13</f>
        <v>0.4583180995801333</v>
      </c>
      <c r="BD22" s="19">
        <f>'[2]Mkt Shares'!$O$14</f>
        <v>0</v>
      </c>
      <c r="BE22" s="5">
        <f>'[5]Fltsummary'!AE30</f>
        <v>0.6721079141026686</v>
      </c>
      <c r="BF22" s="5">
        <f>'[5]Fltsummary'!AG30</f>
        <v>0.09935582140291505</v>
      </c>
      <c r="BG22" s="5">
        <f>'[5]Fltsummary'!AJ30</f>
        <v>0.025318216790319394</v>
      </c>
      <c r="BH22" s="5">
        <f>'[5]Fltsummary'!AK30</f>
        <v>0.0004644320102571283</v>
      </c>
      <c r="BI22" s="5">
        <f>'[5]Fltsummary'!AH30</f>
        <v>0.053335119406747684</v>
      </c>
      <c r="BJ22" s="5">
        <f>'[5]Fltsummary'!AF30</f>
        <v>0.0053553278515614125</v>
      </c>
      <c r="BK22" s="5">
        <f>'[5]Fltsummary'!AI30</f>
        <v>0.14154455469154922</v>
      </c>
      <c r="BL22" s="5">
        <f>'[5]Fltsummary'!AL30</f>
        <v>0.0025186137439813187</v>
      </c>
      <c r="BM22" s="3">
        <f>'[5]VMTSummary'!V30</f>
        <v>2244.557544566422</v>
      </c>
      <c r="BN22" s="3">
        <f>'[5]VMTSummary'!W30</f>
        <v>20.320349662983617</v>
      </c>
      <c r="BO22" s="3">
        <f>'[5]VMTSummary'!X30</f>
        <v>394.8677323872031</v>
      </c>
      <c r="BP22" s="3">
        <f>'[5]VMTSummary'!Y30</f>
        <v>212.23662735327088</v>
      </c>
      <c r="BQ22" s="3">
        <f>'[5]VMTSummary'!Z30</f>
        <v>562.2514050066534</v>
      </c>
      <c r="BR22" s="3">
        <f>'[5]VMTSummary'!AA30</f>
        <v>101.20112184037302</v>
      </c>
      <c r="BS22" s="3">
        <f>'[5]VMTSummary'!AB30</f>
        <v>1.924500125516116</v>
      </c>
      <c r="BT22" s="3">
        <f>'[5]VMTSummary'!AC30</f>
        <v>10.47089807265628</v>
      </c>
      <c r="BU22" s="3">
        <f>'[5]VMTSummary'!T30</f>
        <v>3547.830179015079</v>
      </c>
      <c r="BV22" s="3"/>
      <c r="BW22" s="7">
        <f>+'[2]SCChoice'!$O$253</f>
        <v>0.4195260423990109</v>
      </c>
      <c r="BX22" s="7">
        <f>+'[2]SCChoice'!$O$254</f>
        <v>0.11499482616051514</v>
      </c>
      <c r="BY22" s="7">
        <f>+'[2]SCChoice'!$O$255</f>
        <v>0</v>
      </c>
      <c r="BZ22" s="7">
        <f>+'[2]SCChoice'!$O$256</f>
        <v>0</v>
      </c>
      <c r="CA22" s="7">
        <f>+'[2]SCChoice'!$O$258</f>
        <v>0</v>
      </c>
      <c r="CB22" s="7">
        <f>+'[2]SCChoice'!$O$259</f>
        <v>0</v>
      </c>
      <c r="CC22" s="7">
        <f>+'[2]SCChoice'!$O$260</f>
        <v>0.465479131440474</v>
      </c>
      <c r="CD22" s="7">
        <f>+'[2]SCChoice'!$O$261</f>
        <v>0</v>
      </c>
      <c r="CE22" s="7">
        <f>+'[2]LCChoice'!$O$253</f>
        <v>0.3726237472551618</v>
      </c>
      <c r="CF22" s="7">
        <f>+'[2]LCChoice'!$O$254</f>
        <v>0.17995082820615302</v>
      </c>
      <c r="CG22" s="7">
        <f>+'[2]LCChoice'!$O$255</f>
        <v>0</v>
      </c>
      <c r="CH22" s="7">
        <f>+'[2]LCChoice'!$O$256</f>
        <v>0</v>
      </c>
      <c r="CI22" s="7">
        <f>+'[2]LCChoice'!$O$258</f>
        <v>0</v>
      </c>
      <c r="CJ22" s="7">
        <f>+'[2]LCChoice'!$O$259</f>
        <v>0</v>
      </c>
      <c r="CK22" s="7">
        <f>+'[2]LCChoice'!$O$260</f>
        <v>0.4474254245386852</v>
      </c>
      <c r="CL22" s="7">
        <f>+'[2]LCChoice'!$O$261</f>
        <v>0</v>
      </c>
      <c r="CM22" s="7">
        <f>+'[2]PUChoice'!$O$253</f>
        <v>0.4439103453228145</v>
      </c>
      <c r="CN22" s="7">
        <f>+'[2]PUChoice'!$O$254</f>
        <v>0.08046619242905105</v>
      </c>
      <c r="CO22" s="7">
        <f>+'[2]PUChoice'!$O$255</f>
        <v>0</v>
      </c>
      <c r="CP22" s="7">
        <f>+'[2]PUChoice'!$O$256</f>
        <v>0</v>
      </c>
      <c r="CQ22" s="7">
        <f>+'[2]PUChoice'!$O$258</f>
        <v>0</v>
      </c>
      <c r="CR22" s="7">
        <f>+'[2]PUChoice'!$O$259</f>
        <v>0</v>
      </c>
      <c r="CS22" s="7">
        <f>+'[2]PUChoice'!$O$260</f>
        <v>0.4756234622481345</v>
      </c>
      <c r="CT22" s="7">
        <f>+'[2]PUChoice'!$O$261</f>
        <v>0</v>
      </c>
      <c r="CU22" s="7">
        <f>+'[2]SSUChoice'!$O$253</f>
        <v>0.37963496956093157</v>
      </c>
      <c r="CV22" s="7">
        <f>+'[2]SSUChoice'!$O$254</f>
        <v>0.15825788230650195</v>
      </c>
      <c r="CW22" s="7">
        <f>+'[2]SSUChoice'!$O$255</f>
        <v>0</v>
      </c>
      <c r="CX22" s="7">
        <f>+'[2]SSUChoice'!$O$256</f>
        <v>0</v>
      </c>
      <c r="CY22" s="7">
        <f>+'[2]SSUChoice'!$O$258</f>
        <v>0</v>
      </c>
      <c r="CZ22" s="7">
        <f>+'[2]SSUChoice'!$O$259</f>
        <v>0</v>
      </c>
      <c r="DA22" s="7">
        <f>+'[2]SSUChoice'!$O$260</f>
        <v>0.46210714813256654</v>
      </c>
      <c r="DB22" s="7">
        <f>+'[2]SSUChoice'!$O$261</f>
        <v>0</v>
      </c>
      <c r="DC22" s="7">
        <f>+'[2]LSUChoice'!$O$253</f>
        <v>0.3894170858607038</v>
      </c>
      <c r="DD22" s="7">
        <f>+'[2]LSUChoice'!$O$254</f>
        <v>0.15454362525054738</v>
      </c>
      <c r="DE22" s="7">
        <f>+'[2]LSUChoice'!$O$255</f>
        <v>0</v>
      </c>
      <c r="DF22" s="7">
        <f>+'[2]LSUChoice'!$O$256</f>
        <v>0</v>
      </c>
      <c r="DG22" s="7">
        <f>+'[2]LSUChoice'!$O$258</f>
        <v>0</v>
      </c>
      <c r="DH22" s="7">
        <f>+'[2]LSUChoice'!$O$259</f>
        <v>0</v>
      </c>
      <c r="DI22" s="7">
        <f>+'[2]LSUChoice'!$O$260</f>
        <v>0.45603928888874884</v>
      </c>
      <c r="DJ22" s="7">
        <f>+'[2]LSUChoice'!$O$261</f>
        <v>0</v>
      </c>
      <c r="DK22" s="7">
        <f>+'[2]MPG'!$O$81</f>
        <v>49.22244174325851</v>
      </c>
      <c r="DL22" s="7">
        <f>+'[2]MPG'!$O$97</f>
        <v>45.50150158148912</v>
      </c>
      <c r="DM22" s="7">
        <f>+'[2]MPG'!$O$113</f>
        <v>34.41246894236243</v>
      </c>
      <c r="DN22" s="7">
        <f>+'[2]MPG'!$O$129</f>
        <v>40.018802624756816</v>
      </c>
      <c r="DO22" s="7">
        <f>+'[2]MPG'!$O$145</f>
        <v>34.78170714906528</v>
      </c>
      <c r="DP22" s="7">
        <f>+'[2]MPG'!$O$32</f>
        <v>42.81811868841965</v>
      </c>
      <c r="DQ22" s="7">
        <f>+'[2]MPG'!$O$48</f>
        <v>47.11435818722752</v>
      </c>
      <c r="DR22" s="7">
        <f>+'[2]MPG'!$O$64</f>
        <v>36.45048213333306</v>
      </c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>
        <f>+'[5]HVY TRK ENERGY'!O70*'[5]HVY TRK ENERGY'!K70</f>
        <v>5.046215579251319</v>
      </c>
      <c r="EF22">
        <f>+'[5]HVY TRK ENERGY'!M70*'[5]HVY TRK ENERGY'!K70</f>
        <v>0.35458588985159106</v>
      </c>
      <c r="EI22" s="6">
        <f>'[3]Fuel $'!D$49</f>
        <v>0.8590719882082545</v>
      </c>
      <c r="EJ22" s="6">
        <f>'[3]Fuel $'!D$50</f>
        <v>1.0026362390638255</v>
      </c>
      <c r="EK22" s="6">
        <f>'[3]Fuel $'!D$51</f>
        <v>1.197861488516857</v>
      </c>
      <c r="EL22" s="4">
        <f>'[3]Fuel $'!D$52</f>
        <v>1.0535973901924667</v>
      </c>
      <c r="EM22" s="4">
        <f>'[3]Fuel $'!D$53</f>
        <v>0.9032401631180872</v>
      </c>
      <c r="EN22" s="4">
        <f>'[3]Fuel $'!D$54</f>
        <v>1.20376521871499</v>
      </c>
      <c r="EO22" s="6">
        <f>+'[3]Fuel $'!$D$21</f>
        <v>0.3821460394997208</v>
      </c>
      <c r="EP22" s="6">
        <f>'[3]Fuel $'!D29</f>
        <v>3.413036392442401</v>
      </c>
      <c r="EQ22" s="6">
        <f>'[3]Fuel $'!D55</f>
        <v>1.7883265334612484</v>
      </c>
      <c r="ES22" s="27">
        <f>+'[3]Conv'!$D$324</f>
        <v>17.2544</v>
      </c>
      <c r="ET22" s="27">
        <f>+'[3]Diesel'!$D$320</f>
        <v>15.6744</v>
      </c>
      <c r="EU22" s="27">
        <f>'[3]CNGV'!$D$709</f>
        <v>17.1432</v>
      </c>
      <c r="EV22" s="27">
        <f>+'[3]BEV100'!$D$1176</f>
        <v>48.942690000000056</v>
      </c>
      <c r="EW22" s="27">
        <f>+'[3]PHEV10'!$D$1432</f>
        <v>43.93119300000006</v>
      </c>
      <c r="EX22" s="27">
        <f>+'[3]PHEV40'!$D$1594</f>
        <v>48.97199700000006</v>
      </c>
      <c r="EY22" s="30">
        <f>+'[3]FCEV'!$D$751</f>
        <v>74.5008</v>
      </c>
    </row>
    <row r="23" spans="1:157" ht="12.75">
      <c r="A23">
        <v>2021</v>
      </c>
      <c r="B23" s="19">
        <f>+'[5]LT ICE'!AI61+'[5]LT SI HEV GAS'!AI61+'[5]LT SI PHEV'!AI61-'[5]LT SI PHEV'!BC61+'[5]LT D PHEV'!AI61-'[5]LT D PHEV'!BC61+'[5]auto ICE'!AI61+'[5]auto SI HEV Gas'!AI61+'[5]auto SI PHEV'!AI61-'[5]auto SI PHEV'!BC61+'[5]auto D PHEV'!AI61-'[5]auto D PHEV'!BC61</f>
        <v>13.475702112190206</v>
      </c>
      <c r="C23" s="19">
        <f>+'[5]LT Dsl'!AI61+'[5]auto Dsl'!AI61</f>
        <v>2.053382667410088</v>
      </c>
      <c r="D23" s="25">
        <f>+'[5]auto CNG'!AI61+'[5]LT CNG'!AI61</f>
        <v>1.0952141685097234</v>
      </c>
      <c r="E23" s="25">
        <f>+'[5]auto FCV'!AI61+'[5]LT FCV'!AI61</f>
        <v>0.0260113408007773</v>
      </c>
      <c r="F23" s="25">
        <f>'[5]auto SI PHEV'!BC61+'[5]LT SI PHEV'!BC61</f>
        <v>0.05123184344285406</v>
      </c>
      <c r="G23" s="25">
        <f>'[5]auto D PHEV'!BC61+'[5]LT D PHEV'!BC61</f>
        <v>0.002253965513965126</v>
      </c>
      <c r="H23" s="25">
        <f>'[5]auto EV'!AI61+'[5]LT EV'!AI61</f>
        <v>0.03444245285153246</v>
      </c>
      <c r="I23" s="25">
        <f t="shared" si="0"/>
        <v>16.738238550719146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9">
        <f t="shared" si="4"/>
        <v>0.0798313559226898</v>
      </c>
      <c r="Z23" s="19"/>
      <c r="AA23" s="19"/>
      <c r="AB23" s="4">
        <f t="shared" si="5"/>
        <v>232.63805292783786</v>
      </c>
      <c r="AC23" s="4">
        <f t="shared" si="6"/>
        <v>32.237122254658026</v>
      </c>
      <c r="AD23" s="4">
        <f t="shared" si="7"/>
        <v>18.825417299679934</v>
      </c>
      <c r="AE23" s="4">
        <f t="shared" si="8"/>
        <v>1.9386689289344774</v>
      </c>
      <c r="AF23" s="4">
        <f t="shared" si="9"/>
        <v>2.2434690341820662</v>
      </c>
      <c r="AG23" s="4">
        <f t="shared" si="10"/>
        <v>0.1106586316507384</v>
      </c>
      <c r="AH23" s="4">
        <f t="shared" si="11"/>
        <v>1.6897439126150506</v>
      </c>
      <c r="AI23" s="4">
        <f t="shared" si="12"/>
        <v>289.6831329895581</v>
      </c>
      <c r="AJ23" s="2">
        <f>+EO23*8*(MAX(D$12:D23)-D$12)*(10^9)*8.5136/1000000000</f>
        <v>28.031836645431724</v>
      </c>
      <c r="AK23" s="5">
        <f t="shared" si="1"/>
        <v>3.254807058110036</v>
      </c>
      <c r="AL23" s="5">
        <f t="shared" si="2"/>
        <v>0.16138540385211975</v>
      </c>
      <c r="AM23" s="5">
        <f t="shared" si="3"/>
        <v>2.9897345595896123</v>
      </c>
      <c r="AN23" s="2">
        <f t="shared" si="13"/>
        <v>6.56072846623976</v>
      </c>
      <c r="AO23" s="2">
        <f t="shared" si="14"/>
        <v>3.5417556108827926</v>
      </c>
      <c r="AP23" s="3"/>
      <c r="AQ23" s="3">
        <f>'[5]VehFleetValuSummary'!T17</f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5">
        <f>'[5]Fltsummary'!AE31</f>
        <v>0.627711898818782</v>
      </c>
      <c r="BF23" s="5">
        <f>'[5]Fltsummary'!AG31</f>
        <v>0.10826691439443538</v>
      </c>
      <c r="BG23" s="5">
        <f>'[5]Fltsummary'!AJ31</f>
        <v>0.02984540866972035</v>
      </c>
      <c r="BH23" s="5">
        <f>'[5]Fltsummary'!AK31</f>
        <v>0.000625300449743903</v>
      </c>
      <c r="BI23" s="5">
        <f>'[5]Fltsummary'!AH31</f>
        <v>0.06496857194585727</v>
      </c>
      <c r="BJ23" s="5">
        <f>'[5]Fltsummary'!AF31</f>
        <v>0.007030498443849082</v>
      </c>
      <c r="BK23" s="5">
        <f>'[5]Fltsummary'!AI31</f>
        <v>0.15812723253852776</v>
      </c>
      <c r="BL23" s="5">
        <f>'[5]Fltsummary'!AL31</f>
        <v>0.003424174739084113</v>
      </c>
      <c r="BM23" s="3">
        <f>'[5]VMTSummary'!V31</f>
        <v>2128.6949106937454</v>
      </c>
      <c r="BN23" s="3">
        <f>'[5]VMTSummary'!W31</f>
        <v>27.26049304854949</v>
      </c>
      <c r="BO23" s="3">
        <f>'[5]VMTSummary'!X31</f>
        <v>435.8819862564794</v>
      </c>
      <c r="BP23" s="3">
        <f>'[5]VMTSummary'!Y31</f>
        <v>261.7846533096956</v>
      </c>
      <c r="BQ23" s="3">
        <f>'[5]VMTSummary'!Z31</f>
        <v>637.0771812350349</v>
      </c>
      <c r="BR23" s="3">
        <f>'[5]VMTSummary'!AA31</f>
        <v>120.86257251848984</v>
      </c>
      <c r="BS23" s="3">
        <f>'[5]VMTSummary'!AB31</f>
        <v>2.6386186742234745</v>
      </c>
      <c r="BT23" s="3">
        <f>'[5]VMTSummary'!AC31</f>
        <v>14.488207191503243</v>
      </c>
      <c r="BU23" s="3">
        <f>'[5]VMTSummary'!T31</f>
        <v>3628.6886229277216</v>
      </c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>
        <f>+'[5]HVY TRK ENERGY'!O71*'[5]HVY TRK ENERGY'!K71</f>
        <v>5.097057567720613</v>
      </c>
      <c r="EF23">
        <f>+'[5]HVY TRK ENERGY'!M71*'[5]HVY TRK ENERGY'!K71</f>
        <v>0.3539164024201977</v>
      </c>
      <c r="EI23" s="4">
        <f aca="true" t="shared" si="19" ref="EI23:EQ26">+EI22+(EI$27-EI$22)/5</f>
        <v>0.8414874283351612</v>
      </c>
      <c r="EJ23" s="4">
        <f t="shared" si="19"/>
        <v>0.974958342427061</v>
      </c>
      <c r="EK23" s="4">
        <f t="shared" si="19"/>
        <v>1.1664495105557187</v>
      </c>
      <c r="EL23" s="4">
        <f t="shared" si="19"/>
        <v>1.0227655686268722</v>
      </c>
      <c r="EM23" s="4">
        <f t="shared" si="19"/>
        <v>0.8770005527136204</v>
      </c>
      <c r="EN23" s="4">
        <f t="shared" si="19"/>
        <v>1.1721366976811145</v>
      </c>
      <c r="EO23" s="4">
        <f t="shared" si="19"/>
        <v>0.3821460394997208</v>
      </c>
      <c r="EP23" s="4">
        <f t="shared" si="19"/>
        <v>3.413036392442401</v>
      </c>
      <c r="EQ23" s="4">
        <f t="shared" si="19"/>
        <v>1.7883265334612484</v>
      </c>
      <c r="ES23" s="4">
        <f aca="true" t="shared" si="20" ref="ES23:EY26">+ES22+(ES$27-ES$22)/5</f>
        <v>17.26352</v>
      </c>
      <c r="ET23" s="4">
        <f t="shared" si="20"/>
        <v>15.69952</v>
      </c>
      <c r="EU23" s="4">
        <f t="shared" si="20"/>
        <v>17.1888</v>
      </c>
      <c r="EV23" s="4">
        <f t="shared" si="20"/>
        <v>49.05991800000005</v>
      </c>
      <c r="EW23" s="4">
        <f t="shared" si="20"/>
        <v>43.79051940000006</v>
      </c>
      <c r="EX23" s="4">
        <f t="shared" si="20"/>
        <v>49.09508640000006</v>
      </c>
      <c r="EY23" s="4">
        <f t="shared" si="20"/>
        <v>74.53168</v>
      </c>
      <c r="FA23" s="4"/>
    </row>
    <row r="24" spans="1:155" ht="12.75">
      <c r="A24">
        <v>2022</v>
      </c>
      <c r="B24" s="19">
        <f>+'[5]LT ICE'!AI62+'[5]LT SI HEV GAS'!AI62+'[5]LT SI PHEV'!AI62-'[5]LT SI PHEV'!BC62+'[5]LT D PHEV'!AI62-'[5]LT D PHEV'!BC62+'[5]auto ICE'!AI62+'[5]auto SI HEV Gas'!AI62+'[5]auto SI PHEV'!AI62-'[5]auto SI PHEV'!BC62+'[5]auto D PHEV'!AI62-'[5]auto D PHEV'!BC62</f>
        <v>13.184120015440383</v>
      </c>
      <c r="C24" s="19">
        <f>+'[5]LT Dsl'!AI62+'[5]auto Dsl'!AI62</f>
        <v>2.2159707916283473</v>
      </c>
      <c r="D24" s="25">
        <f>+'[5]auto CNG'!AI62+'[5]LT CNG'!AI62</f>
        <v>1.2955835793536505</v>
      </c>
      <c r="E24" s="25">
        <f>+'[5]auto FCV'!AI62+'[5]LT FCV'!AI62</f>
        <v>0.035103959051558206</v>
      </c>
      <c r="F24" s="25">
        <f>'[5]auto SI PHEV'!BC62+'[5]LT SI PHEV'!BC62</f>
        <v>0.05951224634555081</v>
      </c>
      <c r="G24" s="25">
        <f>'[5]auto D PHEV'!BC62+'[5]LT D PHEV'!BC62</f>
        <v>0.0029417760288113354</v>
      </c>
      <c r="H24" s="25">
        <f>'[5]auto EV'!AI62+'[5]LT EV'!AI62</f>
        <v>0.04272880521715859</v>
      </c>
      <c r="I24" s="25">
        <f t="shared" si="0"/>
        <v>16.835961173065463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9">
        <f t="shared" si="4"/>
        <v>0.07879254426555628</v>
      </c>
      <c r="Z24" s="19"/>
      <c r="AA24" s="19"/>
      <c r="AB24" s="4">
        <f t="shared" si="5"/>
        <v>227.72455874349617</v>
      </c>
      <c r="AC24" s="4">
        <f t="shared" si="6"/>
        <v>34.84534294887077</v>
      </c>
      <c r="AD24" s="4">
        <f t="shared" si="7"/>
        <v>22.328605640012555</v>
      </c>
      <c r="AE24" s="4">
        <f t="shared" si="8"/>
        <v>2.6174410530193515</v>
      </c>
      <c r="AF24" s="4">
        <f t="shared" si="9"/>
        <v>2.5977003761949096</v>
      </c>
      <c r="AG24" s="4">
        <f t="shared" si="10"/>
        <v>0.14478884975026238</v>
      </c>
      <c r="AH24" s="4">
        <f t="shared" si="11"/>
        <v>2.101280692569772</v>
      </c>
      <c r="AI24" s="4">
        <f t="shared" si="12"/>
        <v>292.35971830391384</v>
      </c>
      <c r="AJ24" s="2">
        <f>+EO24*8*(MAX(D$12:D24)-D$12)*(10^9)*8.5136/1000000000</f>
        <v>33.246953124207714</v>
      </c>
      <c r="AK24" s="5">
        <f t="shared" si="1"/>
        <v>3.7194621625018196</v>
      </c>
      <c r="AL24" s="5">
        <f t="shared" si="2"/>
        <v>0.20576165510875033</v>
      </c>
      <c r="AM24" s="5">
        <f t="shared" si="3"/>
        <v>3.6303196826519315</v>
      </c>
      <c r="AN24" s="2">
        <f t="shared" si="13"/>
        <v>8.674378619674625</v>
      </c>
      <c r="AO24" s="2">
        <f t="shared" si="14"/>
        <v>4.64924355335301</v>
      </c>
      <c r="AP24" s="3"/>
      <c r="AQ24" s="3">
        <f>'[5]VehFleetValuSummary'!T18</f>
        <v>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5">
        <f>'[5]Fltsummary'!AE32</f>
        <v>0.5859228212531825</v>
      </c>
      <c r="BF24" s="5">
        <f>'[5]Fltsummary'!AG32</f>
        <v>0.11629159382630913</v>
      </c>
      <c r="BG24" s="5">
        <f>'[5]Fltsummary'!AJ32</f>
        <v>0.03418694841860372</v>
      </c>
      <c r="BH24" s="5">
        <f>'[5]Fltsummary'!AK32</f>
        <v>0.0008068835254130184</v>
      </c>
      <c r="BI24" s="5">
        <f>'[5]Fltsummary'!AH32</f>
        <v>0.07613216237234789</v>
      </c>
      <c r="BJ24" s="5">
        <f>'[5]Fltsummary'!AF32</f>
        <v>0.00881981437047183</v>
      </c>
      <c r="BK24" s="5">
        <f>'[5]Fltsummary'!AI32</f>
        <v>0.1733122613298486</v>
      </c>
      <c r="BL24" s="5">
        <f>'[5]Fltsummary'!AL32</f>
        <v>0.00452751490382317</v>
      </c>
      <c r="BM24" s="3">
        <f>'[5]VMTSummary'!V32</f>
        <v>2020.316863042865</v>
      </c>
      <c r="BN24" s="3">
        <f>'[5]VMTSummary'!W32</f>
        <v>34.833982646334846</v>
      </c>
      <c r="BO24" s="3">
        <f>'[5]VMTSummary'!X32</f>
        <v>473.9894898944177</v>
      </c>
      <c r="BP24" s="3">
        <f>'[5]VMTSummary'!Y32</f>
        <v>310.48371100370514</v>
      </c>
      <c r="BQ24" s="3">
        <f>'[5]VMTSummary'!Z32</f>
        <v>707.6806797858626</v>
      </c>
      <c r="BR24" s="3">
        <f>'[5]VMTSummary'!AA32</f>
        <v>140.23058407720464</v>
      </c>
      <c r="BS24" s="3">
        <f>'[5]VMTSummary'!AB32</f>
        <v>3.464395999963989</v>
      </c>
      <c r="BT24" s="3">
        <f>'[5]VMTSummary'!AC32</f>
        <v>19.500075338229223</v>
      </c>
      <c r="BU24" s="3">
        <f>'[5]VMTSummary'!T32</f>
        <v>3710.499781788583</v>
      </c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>
        <f>+'[5]HVY TRK ENERGY'!O72*'[5]HVY TRK ENERGY'!K72</f>
        <v>5.140971983380896</v>
      </c>
      <c r="EF24">
        <f>+'[5]HVY TRK ENERGY'!M72*'[5]HVY TRK ENERGY'!K72</f>
        <v>0.3543026479631405</v>
      </c>
      <c r="EI24" s="4">
        <f t="shared" si="19"/>
        <v>0.823902868462068</v>
      </c>
      <c r="EJ24" s="4">
        <f t="shared" si="19"/>
        <v>0.9472804457902966</v>
      </c>
      <c r="EK24" s="4">
        <f t="shared" si="19"/>
        <v>1.1350375325945803</v>
      </c>
      <c r="EL24" s="4">
        <f t="shared" si="19"/>
        <v>0.9919337470612776</v>
      </c>
      <c r="EM24" s="4">
        <f t="shared" si="19"/>
        <v>0.8507609423091537</v>
      </c>
      <c r="EN24" s="4">
        <f t="shared" si="19"/>
        <v>1.140508176647239</v>
      </c>
      <c r="EO24" s="4">
        <f t="shared" si="19"/>
        <v>0.3821460394997208</v>
      </c>
      <c r="EP24" s="4">
        <f t="shared" si="19"/>
        <v>3.413036392442401</v>
      </c>
      <c r="EQ24" s="4">
        <f t="shared" si="19"/>
        <v>1.7883265334612484</v>
      </c>
      <c r="ES24" s="4">
        <f t="shared" si="20"/>
        <v>17.27264</v>
      </c>
      <c r="ET24" s="4">
        <f t="shared" si="20"/>
        <v>15.724639999999999</v>
      </c>
      <c r="EU24" s="4">
        <f t="shared" si="20"/>
        <v>17.2344</v>
      </c>
      <c r="EV24" s="4">
        <f t="shared" si="20"/>
        <v>49.17714600000005</v>
      </c>
      <c r="EW24" s="4">
        <f t="shared" si="20"/>
        <v>43.64984580000006</v>
      </c>
      <c r="EX24" s="4">
        <f t="shared" si="20"/>
        <v>49.21817580000007</v>
      </c>
      <c r="EY24" s="4">
        <f t="shared" si="20"/>
        <v>74.56255999999999</v>
      </c>
    </row>
    <row r="25" spans="1:155" ht="12.75">
      <c r="A25">
        <v>2023</v>
      </c>
      <c r="B25" s="19">
        <f>+'[5]LT ICE'!AI63+'[5]LT SI HEV GAS'!AI63+'[5]LT SI PHEV'!AI63-'[5]LT SI PHEV'!BC63+'[5]LT D PHEV'!AI63-'[5]LT D PHEV'!BC63+'[5]auto ICE'!AI63+'[5]auto SI HEV Gas'!AI63+'[5]auto SI PHEV'!AI63-'[5]auto SI PHEV'!BC63+'[5]auto D PHEV'!AI63-'[5]auto D PHEV'!BC63</f>
        <v>12.914430116358062</v>
      </c>
      <c r="C25" s="19">
        <f>+'[5]LT Dsl'!AI63+'[5]auto Dsl'!AI63</f>
        <v>2.3613343474977984</v>
      </c>
      <c r="D25" s="25">
        <f>+'[5]auto CNG'!AI63+'[5]LT CNG'!AI63</f>
        <v>1.4906782668616825</v>
      </c>
      <c r="E25" s="25">
        <f>+'[5]auto FCV'!AI63+'[5]LT FCV'!AI63</f>
        <v>0.046121047950989424</v>
      </c>
      <c r="F25" s="25">
        <f>'[5]auto SI PHEV'!BC63+'[5]LT SI PHEV'!BC63</f>
        <v>0.06770424380636915</v>
      </c>
      <c r="G25" s="25">
        <f>'[5]auto D PHEV'!BC63+'[5]LT D PHEV'!BC63</f>
        <v>0.0037271576827322206</v>
      </c>
      <c r="H25" s="25">
        <f>'[5]auto EV'!AI63+'[5]LT EV'!AI63</f>
        <v>0.05179467657699753</v>
      </c>
      <c r="I25" s="25">
        <f t="shared" si="0"/>
        <v>16.93578985673463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9">
        <f t="shared" si="4"/>
        <v>0.07786679006197011</v>
      </c>
      <c r="Z25" s="19"/>
      <c r="AA25" s="19"/>
      <c r="AB25" s="4">
        <f t="shared" si="5"/>
        <v>223.18408180767207</v>
      </c>
      <c r="AC25" s="4">
        <f t="shared" si="6"/>
        <v>37.19044925284692</v>
      </c>
      <c r="AD25" s="4">
        <f t="shared" si="7"/>
        <v>25.758920451369875</v>
      </c>
      <c r="AE25" s="4">
        <f t="shared" si="8"/>
        <v>3.440327623069252</v>
      </c>
      <c r="AF25" s="4">
        <f t="shared" si="9"/>
        <v>2.9457556024421025</v>
      </c>
      <c r="AG25" s="4">
        <f t="shared" si="10"/>
        <v>0.18390267566590823</v>
      </c>
      <c r="AH25" s="4">
        <f t="shared" si="11"/>
        <v>2.5531861583955586</v>
      </c>
      <c r="AI25" s="4">
        <f t="shared" si="12"/>
        <v>295.25662357146166</v>
      </c>
      <c r="AJ25" s="2">
        <f>+EO25*8*(MAX(D$12:D25)-D$12)*(10^9)*8.5136/1000000000</f>
        <v>38.324781698237416</v>
      </c>
      <c r="AK25" s="5">
        <f t="shared" si="1"/>
        <v>4.16934513788871</v>
      </c>
      <c r="AL25" s="5">
        <f t="shared" si="2"/>
        <v>0.2549524847370719</v>
      </c>
      <c r="AM25" s="5">
        <f t="shared" si="3"/>
        <v>4.311770519189176</v>
      </c>
      <c r="AN25" s="2">
        <f t="shared" si="13"/>
        <v>11.235387011365153</v>
      </c>
      <c r="AO25" s="2">
        <f t="shared" si="14"/>
        <v>5.991133510758257</v>
      </c>
      <c r="AP25" s="3"/>
      <c r="AQ25" s="3">
        <f>'[5]VehFleetValuSummary'!T19</f>
        <v>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5">
        <f>'[5]Fltsummary'!AE33</f>
        <v>0.5465635592948584</v>
      </c>
      <c r="BF25" s="5">
        <f>'[5]Fltsummary'!AG33</f>
        <v>0.12342384897780065</v>
      </c>
      <c r="BG25" s="5">
        <f>'[5]Fltsummary'!AJ33</f>
        <v>0.03836302827660076</v>
      </c>
      <c r="BH25" s="5">
        <f>'[5]Fltsummary'!AK33</f>
        <v>0.0010092351117740744</v>
      </c>
      <c r="BI25" s="5">
        <f>'[5]Fltsummary'!AH33</f>
        <v>0.08688492426481426</v>
      </c>
      <c r="BJ25" s="5">
        <f>'[5]Fltsummary'!AF33</f>
        <v>0.010726202566169374</v>
      </c>
      <c r="BK25" s="5">
        <f>'[5]Fltsummary'!AI33</f>
        <v>0.18720187316786863</v>
      </c>
      <c r="BL25" s="5">
        <f>'[5]Fltsummary'!AL33</f>
        <v>0.0058273283401138656</v>
      </c>
      <c r="BM25" s="3">
        <f>'[5]VMTSummary'!V33</f>
        <v>1918.7309162227737</v>
      </c>
      <c r="BN25" s="3">
        <f>'[5]VMTSummary'!W33</f>
        <v>43.12398299393222</v>
      </c>
      <c r="BO25" s="3">
        <f>'[5]VMTSummary'!X33</f>
        <v>508.7252168531629</v>
      </c>
      <c r="BP25" s="3">
        <f>'[5]VMTSummary'!Y33</f>
        <v>357.99593668668933</v>
      </c>
      <c r="BQ25" s="3">
        <f>'[5]VMTSummary'!Z33</f>
        <v>773.9433255761965</v>
      </c>
      <c r="BR25" s="3">
        <f>'[5]VMTSummary'!AA33</f>
        <v>159.34269081065975</v>
      </c>
      <c r="BS25" s="3">
        <f>'[5]VMTSummary'!AB33</f>
        <v>4.406490623597115</v>
      </c>
      <c r="BT25" s="3">
        <f>'[5]VMTSummary'!AC33</f>
        <v>25.548508028929515</v>
      </c>
      <c r="BU25" s="3">
        <f>'[5]VMTSummary'!T33</f>
        <v>3791.817067795941</v>
      </c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>
        <f>+'[5]HVY TRK ENERGY'!O73*'[5]HVY TRK ENERGY'!K73</f>
        <v>5.200591076482816</v>
      </c>
      <c r="EF25">
        <f>+'[5]HVY TRK ENERGY'!M73*'[5]HVY TRK ENERGY'!K73</f>
        <v>0.3565993987056207</v>
      </c>
      <c r="EI25" s="4">
        <f t="shared" si="19"/>
        <v>0.8063183085889747</v>
      </c>
      <c r="EJ25" s="4">
        <f t="shared" si="19"/>
        <v>0.9196025491535321</v>
      </c>
      <c r="EK25" s="4">
        <f t="shared" si="19"/>
        <v>1.103625554633442</v>
      </c>
      <c r="EL25" s="4">
        <f t="shared" si="19"/>
        <v>0.961101925495683</v>
      </c>
      <c r="EM25" s="4">
        <f t="shared" si="19"/>
        <v>0.8245213319046869</v>
      </c>
      <c r="EN25" s="4">
        <f t="shared" si="19"/>
        <v>1.1088796556133633</v>
      </c>
      <c r="EO25" s="4">
        <f t="shared" si="19"/>
        <v>0.3821460394997208</v>
      </c>
      <c r="EP25" s="4">
        <f t="shared" si="19"/>
        <v>3.413036392442401</v>
      </c>
      <c r="EQ25" s="4">
        <f t="shared" si="19"/>
        <v>1.7883265334612484</v>
      </c>
      <c r="ES25" s="4">
        <f t="shared" si="20"/>
        <v>17.28176</v>
      </c>
      <c r="ET25" s="4">
        <f t="shared" si="20"/>
        <v>15.749759999999998</v>
      </c>
      <c r="EU25" s="4">
        <f t="shared" si="20"/>
        <v>17.28</v>
      </c>
      <c r="EV25" s="4">
        <f t="shared" si="20"/>
        <v>49.29437400000005</v>
      </c>
      <c r="EW25" s="4">
        <f t="shared" si="20"/>
        <v>43.50917220000006</v>
      </c>
      <c r="EX25" s="4">
        <f t="shared" si="20"/>
        <v>49.34126520000007</v>
      </c>
      <c r="EY25" s="4">
        <f t="shared" si="20"/>
        <v>74.59343999999999</v>
      </c>
    </row>
    <row r="26" spans="1:155" ht="12.75">
      <c r="A26">
        <v>2024</v>
      </c>
      <c r="B26" s="19">
        <f>+'[5]LT ICE'!AI64+'[5]LT SI HEV GAS'!AI64+'[5]LT SI PHEV'!AI64-'[5]LT SI PHEV'!BC64+'[5]LT D PHEV'!AI64-'[5]LT D PHEV'!BC64+'[5]auto ICE'!AI64+'[5]auto SI HEV Gas'!AI64+'[5]auto SI PHEV'!AI64-'[5]auto SI PHEV'!BC64+'[5]auto D PHEV'!AI64-'[5]auto D PHEV'!BC64</f>
        <v>12.670145477315423</v>
      </c>
      <c r="C26" s="19">
        <f>+'[5]LT Dsl'!AI64+'[5]auto Dsl'!AI64</f>
        <v>2.4899345633449155</v>
      </c>
      <c r="D26" s="25">
        <f>+'[5]auto CNG'!AI64+'[5]LT CNG'!AI64</f>
        <v>1.6805600222839425</v>
      </c>
      <c r="E26" s="25">
        <f>+'[5]auto FCV'!AI64+'[5]LT FCV'!AI64</f>
        <v>0.05918229749517086</v>
      </c>
      <c r="F26" s="25">
        <f>'[5]auto SI PHEV'!BC64+'[5]LT SI PHEV'!BC64</f>
        <v>0.07579427135041297</v>
      </c>
      <c r="G26" s="25">
        <f>'[5]auto D PHEV'!BC64+'[5]LT D PHEV'!BC64</f>
        <v>0.004615269569633154</v>
      </c>
      <c r="H26" s="25">
        <f>'[5]auto EV'!AI64+'[5]LT EV'!AI64</f>
        <v>0.061697088763364785</v>
      </c>
      <c r="I26" s="25">
        <f t="shared" si="0"/>
        <v>17.041928990122862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9">
        <f t="shared" si="4"/>
        <v>0.07707460474043205</v>
      </c>
      <c r="Z26" s="19"/>
      <c r="AA26" s="19"/>
      <c r="AB26" s="4">
        <f t="shared" si="5"/>
        <v>219.07796503080365</v>
      </c>
      <c r="AC26" s="4">
        <f t="shared" si="6"/>
        <v>39.27841894461844</v>
      </c>
      <c r="AD26" s="4">
        <f t="shared" si="7"/>
        <v>29.116710722082676</v>
      </c>
      <c r="AE26" s="4">
        <f t="shared" si="8"/>
        <v>4.416438706614827</v>
      </c>
      <c r="AF26" s="4">
        <f t="shared" si="9"/>
        <v>3.2870837509484097</v>
      </c>
      <c r="AG26" s="4">
        <f t="shared" si="10"/>
        <v>0.22829133056692408</v>
      </c>
      <c r="AH26" s="4">
        <f t="shared" si="11"/>
        <v>3.048551994534056</v>
      </c>
      <c r="AI26" s="4">
        <f t="shared" si="12"/>
        <v>298.45346048016904</v>
      </c>
      <c r="AJ26" s="2">
        <f>+EO26*8*(MAX(D$12:D26)-D$12)*(10^9)*8.5136/1000000000</f>
        <v>43.26693063978857</v>
      </c>
      <c r="AK26" s="5">
        <f t="shared" si="1"/>
        <v>4.603939064526063</v>
      </c>
      <c r="AL26" s="5">
        <f t="shared" si="2"/>
        <v>0.3089034326160503</v>
      </c>
      <c r="AM26" s="5">
        <f t="shared" si="3"/>
        <v>5.034915756860834</v>
      </c>
      <c r="AN26" s="2">
        <f t="shared" si="13"/>
        <v>14.27157651604816</v>
      </c>
      <c r="AO26" s="2">
        <f t="shared" si="14"/>
        <v>7.582003817287759</v>
      </c>
      <c r="AP26" s="3"/>
      <c r="AQ26" s="3">
        <f>'[5]VehFleetValuSummary'!T20</f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5">
        <f>'[5]Fltsummary'!AE34</f>
        <v>0.509388645289225</v>
      </c>
      <c r="BF26" s="5">
        <f>'[5]Fltsummary'!AG34</f>
        <v>0.1297274961644405</v>
      </c>
      <c r="BG26" s="5">
        <f>'[5]Fltsummary'!AJ34</f>
        <v>0.042393933716511706</v>
      </c>
      <c r="BH26" s="5">
        <f>'[5]Fltsummary'!AK34</f>
        <v>0.0012330193727802868</v>
      </c>
      <c r="BI26" s="5">
        <f>'[5]Fltsummary'!AH34</f>
        <v>0.09728203722845014</v>
      </c>
      <c r="BJ26" s="5">
        <f>'[5]Fltsummary'!AF34</f>
        <v>0.012756830483920711</v>
      </c>
      <c r="BK26" s="5">
        <f>'[5]Fltsummary'!AI34</f>
        <v>0.199889949119869</v>
      </c>
      <c r="BL26" s="5">
        <f>'[5]Fltsummary'!AL34</f>
        <v>0.007328088624802682</v>
      </c>
      <c r="BM26" s="3">
        <f>'[5]VMTSummary'!V34</f>
        <v>1822.788279384974</v>
      </c>
      <c r="BN26" s="3">
        <f>'[5]VMTSummary'!W34</f>
        <v>52.19306704529994</v>
      </c>
      <c r="BO26" s="3">
        <f>'[5]VMTSummary'!X34</f>
        <v>540.3914939276831</v>
      </c>
      <c r="BP26" s="3">
        <f>'[5]VMTSummary'!Y34</f>
        <v>404.4741156731708</v>
      </c>
      <c r="BQ26" s="3">
        <f>'[5]VMTSummary'!Z34</f>
        <v>836.0351312470041</v>
      </c>
      <c r="BR26" s="3">
        <f>'[5]VMTSummary'!AA34</f>
        <v>178.21457068505623</v>
      </c>
      <c r="BS26" s="3">
        <f>'[5]VMTSummary'!AB34</f>
        <v>5.4721571724805145</v>
      </c>
      <c r="BT26" s="3">
        <f>'[5]VMTSummary'!AC34</f>
        <v>32.69834063224478</v>
      </c>
      <c r="BU26" s="3">
        <f>'[5]VMTSummary'!T34</f>
        <v>3872.267155767914</v>
      </c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>
        <f>+'[5]HVY TRK ENERGY'!O74*'[5]HVY TRK ENERGY'!K74</f>
        <v>5.277818298633372</v>
      </c>
      <c r="EF26">
        <f>+'[5]HVY TRK ENERGY'!M74*'[5]HVY TRK ENERGY'!K74</f>
        <v>0.3601335380104874</v>
      </c>
      <c r="EI26" s="4">
        <f t="shared" si="19"/>
        <v>0.7887337487158814</v>
      </c>
      <c r="EJ26" s="4">
        <f t="shared" si="19"/>
        <v>0.8919246525167677</v>
      </c>
      <c r="EK26" s="4">
        <f t="shared" si="19"/>
        <v>1.0722135766723035</v>
      </c>
      <c r="EL26" s="4">
        <f t="shared" si="19"/>
        <v>0.9302701039300884</v>
      </c>
      <c r="EM26" s="4">
        <f t="shared" si="19"/>
        <v>0.7982817215002201</v>
      </c>
      <c r="EN26" s="4">
        <f t="shared" si="19"/>
        <v>1.0772511345794877</v>
      </c>
      <c r="EO26" s="4">
        <f t="shared" si="19"/>
        <v>0.3821460394997208</v>
      </c>
      <c r="EP26" s="4">
        <f t="shared" si="19"/>
        <v>3.413036392442401</v>
      </c>
      <c r="EQ26" s="4">
        <f t="shared" si="19"/>
        <v>1.7883265334612484</v>
      </c>
      <c r="ES26" s="4">
        <f t="shared" si="20"/>
        <v>17.290879999999998</v>
      </c>
      <c r="ET26" s="4">
        <f t="shared" si="20"/>
        <v>15.774879999999998</v>
      </c>
      <c r="EU26" s="4">
        <f t="shared" si="20"/>
        <v>17.3256</v>
      </c>
      <c r="EV26" s="4">
        <f t="shared" si="20"/>
        <v>49.411602000000045</v>
      </c>
      <c r="EW26" s="4">
        <f t="shared" si="20"/>
        <v>43.36849860000006</v>
      </c>
      <c r="EX26" s="4">
        <f t="shared" si="20"/>
        <v>49.46435460000008</v>
      </c>
      <c r="EY26" s="4">
        <f t="shared" si="20"/>
        <v>74.62431999999998</v>
      </c>
    </row>
    <row r="27" spans="1:155" ht="12.75">
      <c r="A27">
        <v>2025</v>
      </c>
      <c r="B27" s="19">
        <f>+'[5]LT ICE'!AI65+'[5]LT SI HEV GAS'!AI65+'[5]LT SI PHEV'!AI65-'[5]LT SI PHEV'!BC65+'[5]LT D PHEV'!AI65-'[5]LT D PHEV'!BC65+'[5]auto ICE'!AI65+'[5]auto SI HEV Gas'!AI65+'[5]auto SI PHEV'!AI65-'[5]auto SI PHEV'!BC65+'[5]auto D PHEV'!AI65-'[5]auto D PHEV'!BC65</f>
        <v>12.45923344935758</v>
      </c>
      <c r="C27" s="19">
        <f>+'[5]LT Dsl'!AI65+'[5]auto Dsl'!AI65</f>
        <v>2.6058683319556897</v>
      </c>
      <c r="D27" s="25">
        <f>+'[5]auto CNG'!AI65+'[5]LT CNG'!AI65</f>
        <v>1.8696996246712991</v>
      </c>
      <c r="E27" s="25">
        <f>+'[5]auto FCV'!AI65+'[5]LT FCV'!AI65</f>
        <v>0.07440762255457108</v>
      </c>
      <c r="F27" s="25">
        <f>'[5]auto SI PHEV'!BC65+'[5]LT SI PHEV'!BC65</f>
        <v>0.08391924278956517</v>
      </c>
      <c r="G27" s="25">
        <f>'[5]auto D PHEV'!BC65+'[5]LT D PHEV'!BC65</f>
        <v>0.005614489390857461</v>
      </c>
      <c r="H27" s="25">
        <f>'[5]auto EV'!AI65+'[5]LT EV'!AI65</f>
        <v>0.07244258036801063</v>
      </c>
      <c r="I27" s="25">
        <f t="shared" si="0"/>
        <v>17.171185341087575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9">
        <f t="shared" si="4"/>
        <v>0.07637476133749015</v>
      </c>
      <c r="Z27" s="19"/>
      <c r="AA27" s="19"/>
      <c r="AB27" s="4">
        <f t="shared" si="5"/>
        <v>215.54473867388614</v>
      </c>
      <c r="AC27" s="4">
        <f t="shared" si="6"/>
        <v>41.1727196448999</v>
      </c>
      <c r="AD27" s="4">
        <f t="shared" si="7"/>
        <v>32.478926120090065</v>
      </c>
      <c r="AE27" s="4">
        <f t="shared" si="8"/>
        <v>5.554915943336015</v>
      </c>
      <c r="AF27" s="4">
        <f t="shared" si="9"/>
        <v>3.6276463414398394</v>
      </c>
      <c r="AG27" s="4">
        <f t="shared" si="10"/>
        <v>0.27840817825773884</v>
      </c>
      <c r="AH27" s="4">
        <f t="shared" si="11"/>
        <v>3.58799624780854</v>
      </c>
      <c r="AI27" s="4">
        <f t="shared" si="12"/>
        <v>302.24535114971826</v>
      </c>
      <c r="AJ27" s="2">
        <f>+EO27*8*(MAX(D$12:D27)-D$12)*(10^9)*8.5136/1000000000</f>
        <v>48.1897631871566</v>
      </c>
      <c r="AK27" s="5">
        <f t="shared" si="1"/>
        <v>5.030679187170482</v>
      </c>
      <c r="AL27" s="5">
        <f t="shared" si="2"/>
        <v>0.36772031854832216</v>
      </c>
      <c r="AM27" s="5">
        <f t="shared" si="3"/>
        <v>5.7966394570751305</v>
      </c>
      <c r="AN27" s="2">
        <f t="shared" si="13"/>
        <v>17.810822282264414</v>
      </c>
      <c r="AO27" s="2">
        <f t="shared" si="14"/>
        <v>9.436460197002946</v>
      </c>
      <c r="AP27" s="3">
        <f>'[2]VehPrice'!$T$132</f>
        <v>460.33703215495495</v>
      </c>
      <c r="AQ27" s="3">
        <f>'[5]VehFleetValuSummary'!T21</f>
        <v>0</v>
      </c>
      <c r="AR27" s="23">
        <f>'[2]VehPrice'!$T$73</f>
        <v>23162.840003304016</v>
      </c>
      <c r="AS27" s="23">
        <f>'[2]VehPrice'!$T$87</f>
        <v>27366.924093237867</v>
      </c>
      <c r="AT27" s="23">
        <f>'[2]VehPrice'!$T$101</f>
        <v>22833.83773412722</v>
      </c>
      <c r="AU27" s="23">
        <f>'[2]VehPrice'!$T$115</f>
        <v>24925.95067582708</v>
      </c>
      <c r="AV27" s="23">
        <f>'[2]VehPrice'!$T$129</f>
        <v>32841.139102839996</v>
      </c>
      <c r="AW27" s="19">
        <f>'[2]Mkt Shares'!$T$6</f>
        <v>0.41371140567919057</v>
      </c>
      <c r="AX27" s="19">
        <f>'[2]Mkt Shares'!$T$7</f>
        <v>0.1264188562354966</v>
      </c>
      <c r="AY27" s="19">
        <f>'[2]Mkt Shares'!$T$8</f>
        <v>0</v>
      </c>
      <c r="AZ27" s="19">
        <f>'[2]Mkt Shares'!$T$9</f>
        <v>0</v>
      </c>
      <c r="BA27" s="19">
        <f>'[2]Mkt Shares'!$T$11</f>
        <v>0</v>
      </c>
      <c r="BB27" s="19">
        <f>'[2]Mkt Shares'!$T$12</f>
        <v>0</v>
      </c>
      <c r="BC27" s="19">
        <f>'[2]Mkt Shares'!$T$13</f>
        <v>0.4598697513773328</v>
      </c>
      <c r="BD27" s="19">
        <f>'[2]Mkt Shares'!$T$14</f>
        <v>0</v>
      </c>
      <c r="BE27" s="5">
        <f>'[5]Fltsummary'!AE35</f>
        <v>0.474432671332655</v>
      </c>
      <c r="BF27" s="5">
        <f>'[5]Fltsummary'!AG35</f>
        <v>0.13518448334918082</v>
      </c>
      <c r="BG27" s="5">
        <f>'[5]Fltsummary'!AJ35</f>
        <v>0.04627621951102485</v>
      </c>
      <c r="BH27" s="5">
        <f>'[5]Fltsummary'!AK35</f>
        <v>0.0014777004582305505</v>
      </c>
      <c r="BI27" s="5">
        <f>'[5]Fltsummary'!AH35</f>
        <v>0.10729860971741667</v>
      </c>
      <c r="BJ27" s="5">
        <f>'[5]Fltsummary'!AF35</f>
        <v>0.014907505197371083</v>
      </c>
      <c r="BK27" s="5">
        <f>'[5]Fltsummary'!AI35</f>
        <v>0.21139763026188374</v>
      </c>
      <c r="BL27" s="5">
        <f>'[5]Fltsummary'!AL35</f>
        <v>0.009025180172237201</v>
      </c>
      <c r="BM27" s="3">
        <f>'[5]VMTSummary'!V35</f>
        <v>1735.3404152302971</v>
      </c>
      <c r="BN27" s="3">
        <f>'[5]VMTSummary'!W35</f>
        <v>62.02395643879443</v>
      </c>
      <c r="BO27" s="3">
        <f>'[5]VMTSummary'!X35</f>
        <v>569.5398922971482</v>
      </c>
      <c r="BP27" s="3">
        <f>'[5]VMTSummary'!Y35</f>
        <v>450.77818225578943</v>
      </c>
      <c r="BQ27" s="3">
        <f>'[5]VMTSummary'!Z35</f>
        <v>894.9808218068627</v>
      </c>
      <c r="BR27" s="3">
        <f>'[5]VMTSummary'!AA35</f>
        <v>197.07166109524846</v>
      </c>
      <c r="BS27" s="3">
        <f>'[5]VMTSummary'!AB35</f>
        <v>6.669024698373638</v>
      </c>
      <c r="BT27" s="3">
        <f>'[5]VMTSummary'!AC35</f>
        <v>40.99435232911323</v>
      </c>
      <c r="BU27" s="3">
        <f>'[5]VMTSummary'!T35</f>
        <v>3957.398306151627</v>
      </c>
      <c r="BV27" s="3"/>
      <c r="BW27" s="7">
        <f>+'[2]SCChoice'!$T$253</f>
        <v>0.44035660167779644</v>
      </c>
      <c r="BX27" s="7">
        <f>+'[2]SCChoice'!$T$254</f>
        <v>0.09198410140600509</v>
      </c>
      <c r="BY27" s="7">
        <f>+'[2]SCChoice'!$T$255</f>
        <v>0</v>
      </c>
      <c r="BZ27" s="7">
        <f>+'[2]SCChoice'!$T$256</f>
        <v>0</v>
      </c>
      <c r="CA27" s="7">
        <f>+'[2]SCChoice'!$T$258</f>
        <v>0</v>
      </c>
      <c r="CB27" s="7">
        <f>+'[2]SCChoice'!$T$259</f>
        <v>0</v>
      </c>
      <c r="CC27" s="7">
        <f>+'[2]SCChoice'!$T$260</f>
        <v>0.4676592969161985</v>
      </c>
      <c r="CD27" s="7">
        <f>+'[2]SCChoice'!$T$261</f>
        <v>0</v>
      </c>
      <c r="CE27" s="7">
        <f>+'[2]LCChoice'!$T$253</f>
        <v>0.3886722437383059</v>
      </c>
      <c r="CF27" s="7">
        <f>+'[2]LCChoice'!$T$254</f>
        <v>0.1608111944087883</v>
      </c>
      <c r="CG27" s="7">
        <f>+'[2]LCChoice'!$T$255</f>
        <v>0</v>
      </c>
      <c r="CH27" s="7">
        <f>+'[2]LCChoice'!$T$256</f>
        <v>0</v>
      </c>
      <c r="CI27" s="7">
        <f>+'[2]LCChoice'!$T$258</f>
        <v>0</v>
      </c>
      <c r="CJ27" s="7">
        <f>+'[2]LCChoice'!$T$259</f>
        <v>0</v>
      </c>
      <c r="CK27" s="7">
        <f>+'[2]LCChoice'!$T$260</f>
        <v>0.4505165618529058</v>
      </c>
      <c r="CL27" s="7">
        <f>+'[2]LCChoice'!$T$261</f>
        <v>0</v>
      </c>
      <c r="CM27" s="7">
        <f>+'[2]PUChoice'!$T$253</f>
        <v>0.4650435541255654</v>
      </c>
      <c r="CN27" s="7">
        <f>+'[2]PUChoice'!$T$254</f>
        <v>0.061777874769531546</v>
      </c>
      <c r="CO27" s="7">
        <f>+'[2]PUChoice'!$T$255</f>
        <v>0</v>
      </c>
      <c r="CP27" s="7">
        <f>+'[2]PUChoice'!$T$256</f>
        <v>0</v>
      </c>
      <c r="CQ27" s="7">
        <f>+'[2]PUChoice'!$T$258</f>
        <v>0</v>
      </c>
      <c r="CR27" s="7">
        <f>+'[2]PUChoice'!$T$259</f>
        <v>0</v>
      </c>
      <c r="CS27" s="7">
        <f>+'[2]PUChoice'!$T$260</f>
        <v>0.4731785711049031</v>
      </c>
      <c r="CT27" s="7">
        <f>+'[2]PUChoice'!$T$261</f>
        <v>0</v>
      </c>
      <c r="CU27" s="7">
        <f>+'[2]SSUChoice'!$T$253</f>
        <v>0.3942815398242985</v>
      </c>
      <c r="CV27" s="7">
        <f>+'[2]SSUChoice'!$T$254</f>
        <v>0.14339296624875908</v>
      </c>
      <c r="CW27" s="7">
        <f>+'[2]SSUChoice'!$T$255</f>
        <v>0</v>
      </c>
      <c r="CX27" s="7">
        <f>+'[2]SSUChoice'!$T$256</f>
        <v>0</v>
      </c>
      <c r="CY27" s="7">
        <f>+'[2]SSUChoice'!$T$258</f>
        <v>0</v>
      </c>
      <c r="CZ27" s="7">
        <f>+'[2]SSUChoice'!$T$259</f>
        <v>0</v>
      </c>
      <c r="DA27" s="7">
        <f>+'[2]SSUChoice'!$T$260</f>
        <v>0.46232549392694244</v>
      </c>
      <c r="DB27" s="7">
        <f>+'[2]SSUChoice'!$T$261</f>
        <v>0</v>
      </c>
      <c r="DC27" s="7">
        <f>+'[2]LSUChoice'!$T$253</f>
        <v>0.40493477022635316</v>
      </c>
      <c r="DD27" s="7">
        <f>+'[2]LSUChoice'!$T$254</f>
        <v>0.1386982428918057</v>
      </c>
      <c r="DE27" s="7">
        <f>+'[2]LSUChoice'!$T$255</f>
        <v>0</v>
      </c>
      <c r="DF27" s="7">
        <f>+'[2]LSUChoice'!$T$256</f>
        <v>0</v>
      </c>
      <c r="DG27" s="7">
        <f>+'[2]LSUChoice'!$T$258</f>
        <v>0</v>
      </c>
      <c r="DH27" s="7">
        <f>+'[2]LSUChoice'!$T$259</f>
        <v>0</v>
      </c>
      <c r="DI27" s="7">
        <f>+'[2]LSUChoice'!$T$260</f>
        <v>0.45636698688184113</v>
      </c>
      <c r="DJ27" s="7">
        <f>+'[2]LSUChoice'!$T$261</f>
        <v>0</v>
      </c>
      <c r="DK27" s="7">
        <f>+'[2]MPG'!$T$81</f>
        <v>51.536131781495016</v>
      </c>
      <c r="DL27" s="7">
        <f>+'[2]MPG'!$T$97</f>
        <v>47.63084543069827</v>
      </c>
      <c r="DM27" s="7">
        <f>+'[2]MPG'!$T$113</f>
        <v>35.95377765483231</v>
      </c>
      <c r="DN27" s="7">
        <f>+'[2]MPG'!$T$129</f>
        <v>41.5493890958046</v>
      </c>
      <c r="DO27" s="7">
        <f>+'[2]MPG'!$T$145</f>
        <v>36.258102304040435</v>
      </c>
      <c r="DP27" s="7">
        <f>+'[2]MPG'!$T$32</f>
        <v>44.854945832497194</v>
      </c>
      <c r="DQ27" s="7">
        <f>+'[2]MPG'!$T$48</f>
        <v>49.32131786156378</v>
      </c>
      <c r="DR27" s="7">
        <f>+'[2]MPG'!$T$64</f>
        <v>37.968503436561086</v>
      </c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>
        <f>+'[5]HVY TRK ENERGY'!O75*'[5]HVY TRK ENERGY'!K75</f>
        <v>5.361387866079501</v>
      </c>
      <c r="EF27">
        <f>+'[5]HVY TRK ENERGY'!M75*'[5]HVY TRK ENERGY'!K75</f>
        <v>0.3642352018274795</v>
      </c>
      <c r="EI27" s="6">
        <f>'[3]Fuel $'!E$49</f>
        <v>0.7711491888427879</v>
      </c>
      <c r="EJ27" s="6">
        <f>'[3]Fuel $'!E$50</f>
        <v>0.8642467558800032</v>
      </c>
      <c r="EK27" s="6">
        <f>'[3]Fuel $'!E$51</f>
        <v>1.0408015987111647</v>
      </c>
      <c r="EL27" s="4">
        <f>'[3]Fuel $'!E$52</f>
        <v>0.8994382823644937</v>
      </c>
      <c r="EM27" s="4">
        <f>'[3]Fuel $'!E$53</f>
        <v>0.7720421110957536</v>
      </c>
      <c r="EN27" s="4">
        <f>'[3]Fuel $'!E$54</f>
        <v>1.045622613545612</v>
      </c>
      <c r="EO27" s="6">
        <f>+'[3]Fuel $'!$E$21</f>
        <v>0.3821460394997208</v>
      </c>
      <c r="EP27" s="6">
        <f>'[3]Fuel $'!E29</f>
        <v>3.413036392442401</v>
      </c>
      <c r="EQ27" s="6">
        <f>'[3]Fuel $'!E55</f>
        <v>1.7883265334612484</v>
      </c>
      <c r="ES27" s="27">
        <f>+'[3]Conv'!$E$324</f>
        <v>17.3</v>
      </c>
      <c r="ET27" s="27">
        <f>+'[3]Diesel'!$E$320</f>
        <v>15.8</v>
      </c>
      <c r="EU27" s="27">
        <f>'[3]CNGV'!$E$709</f>
        <v>17.371199999999998</v>
      </c>
      <c r="EV27" s="27">
        <f>+'[3]BEV100'!$E$1176</f>
        <v>49.528830000000056</v>
      </c>
      <c r="EW27" s="27">
        <f>+'[3]PHEV10'!$E$1432</f>
        <v>43.22782500000005</v>
      </c>
      <c r="EX27" s="27">
        <f>+'[3]PHEV40'!$E$1594</f>
        <v>49.58744400000007</v>
      </c>
      <c r="EY27" s="30">
        <f>+'[3]FCEV'!$E$751</f>
        <v>74.65520000000001</v>
      </c>
    </row>
    <row r="28" spans="1:155" ht="12.75">
      <c r="A28">
        <v>2026</v>
      </c>
      <c r="B28" s="19">
        <f>+'[5]LT ICE'!AI66+'[5]LT SI HEV GAS'!AI66+'[5]LT SI PHEV'!AI66-'[5]LT SI PHEV'!BC66+'[5]LT D PHEV'!AI66-'[5]LT D PHEV'!BC66+'[5]auto ICE'!AI66+'[5]auto SI HEV Gas'!AI66+'[5]auto SI PHEV'!AI66-'[5]auto SI PHEV'!BC66+'[5]auto D PHEV'!AI66-'[5]auto D PHEV'!BC66</f>
        <v>12.273495395085456</v>
      </c>
      <c r="C28" s="19">
        <f>+'[5]LT Dsl'!AI66+'[5]auto Dsl'!AI66</f>
        <v>2.703334663673223</v>
      </c>
      <c r="D28" s="25">
        <f>+'[5]auto CNG'!AI66+'[5]LT CNG'!AI66</f>
        <v>2.0538658017933544</v>
      </c>
      <c r="E28" s="25">
        <f>+'[5]auto FCV'!AI66+'[5]LT FCV'!AI66</f>
        <v>0.09170606471821716</v>
      </c>
      <c r="F28" s="25">
        <f>'[5]auto SI PHEV'!BC66+'[5]LT SI PHEV'!BC66</f>
        <v>0.09184661563306015</v>
      </c>
      <c r="G28" s="25">
        <f>'[5]auto D PHEV'!BC66+'[5]LT D PHEV'!BC66</f>
        <v>0.006714345523482396</v>
      </c>
      <c r="H28" s="25">
        <f>'[5]auto EV'!AI66+'[5]LT EV'!AI66</f>
        <v>0.08401069408974432</v>
      </c>
      <c r="I28" s="25">
        <f t="shared" si="0"/>
        <v>17.30497358051654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9">
        <f t="shared" si="4"/>
        <v>0.07559438410350883</v>
      </c>
      <c r="Z28" s="19"/>
      <c r="AA28" s="19"/>
      <c r="AB28" s="4">
        <f t="shared" si="5"/>
        <v>212.03690644549636</v>
      </c>
      <c r="AC28" s="4">
        <f t="shared" si="6"/>
        <v>42.62877617807651</v>
      </c>
      <c r="AD28" s="4">
        <f t="shared" si="7"/>
        <v>36.06916966477417</v>
      </c>
      <c r="AE28" s="4">
        <f t="shared" si="8"/>
        <v>6.4024038846635</v>
      </c>
      <c r="AF28" s="4">
        <f t="shared" si="9"/>
        <v>3.9644075801466054</v>
      </c>
      <c r="AG28" s="4">
        <f t="shared" si="10"/>
        <v>0.3339704747284693</v>
      </c>
      <c r="AH28" s="4">
        <f t="shared" si="11"/>
        <v>4.174246733376072</v>
      </c>
      <c r="AI28" s="4">
        <f t="shared" si="12"/>
        <v>305.6098809612617</v>
      </c>
      <c r="AJ28" s="2">
        <f>+EO28*8*(MAX(D$12:D28)-D$12)*(10^9)*8.5136/1000000000</f>
        <v>52.98314986777387</v>
      </c>
      <c r="AK28" s="5">
        <f t="shared" si="1"/>
        <v>5.432324141827308</v>
      </c>
      <c r="AL28" s="5">
        <f t="shared" si="2"/>
        <v>0.43017520475036286</v>
      </c>
      <c r="AM28" s="5">
        <f t="shared" si="3"/>
        <v>6.588461723075995</v>
      </c>
      <c r="AN28" s="2">
        <f t="shared" si="13"/>
        <v>21.475137442799724</v>
      </c>
      <c r="AO28" s="2">
        <f t="shared" si="14"/>
        <v>11.433141554841727</v>
      </c>
      <c r="AP28" s="3"/>
      <c r="AQ28" s="3">
        <f>'[5]VehFleetValuSummary'!T22</f>
        <v>0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5">
        <f>'[5]Fltsummary'!AE36</f>
        <v>0.4423227076275695</v>
      </c>
      <c r="BF28" s="5">
        <f>'[5]Fltsummary'!AG36</f>
        <v>0.1396648379282618</v>
      </c>
      <c r="BG28" s="5">
        <f>'[5]Fltsummary'!AJ36</f>
        <v>0.049951610706307416</v>
      </c>
      <c r="BH28" s="5">
        <f>'[5]Fltsummary'!AK36</f>
        <v>0.0017413855177629504</v>
      </c>
      <c r="BI28" s="5">
        <f>'[5]Fltsummary'!AH36</f>
        <v>0.11682549641982147</v>
      </c>
      <c r="BJ28" s="5">
        <f>'[5]Fltsummary'!AF36</f>
        <v>0.01716106897502512</v>
      </c>
      <c r="BK28" s="5">
        <f>'[5]Fltsummary'!AI36</f>
        <v>0.2214268901483364</v>
      </c>
      <c r="BL28" s="5">
        <f>'[5]Fltsummary'!AL36</f>
        <v>0.010906002676915421</v>
      </c>
      <c r="BM28" s="3">
        <f>'[5]VMTSummary'!V36</f>
        <v>1657.0126422936057</v>
      </c>
      <c r="BN28" s="3">
        <f>'[5]VMTSummary'!W36</f>
        <v>72.61783720034805</v>
      </c>
      <c r="BO28" s="3">
        <f>'[5]VMTSummary'!X36</f>
        <v>594.7870854416987</v>
      </c>
      <c r="BP28" s="3">
        <f>'[5]VMTSummary'!Y36</f>
        <v>496.0077164102403</v>
      </c>
      <c r="BQ28" s="3">
        <f>'[5]VMTSummary'!Z36</f>
        <v>948.5665072116046</v>
      </c>
      <c r="BR28" s="3">
        <f>'[5]VMTSummary'!AA36</f>
        <v>215.39347940325655</v>
      </c>
      <c r="BS28" s="3">
        <f>'[5]VMTSummary'!AB36</f>
        <v>7.985988921513874</v>
      </c>
      <c r="BT28" s="3">
        <f>'[5]VMTSummary'!AC36</f>
        <v>50.38779970056558</v>
      </c>
      <c r="BU28" s="3">
        <f>'[5]VMTSummary'!T36</f>
        <v>4042.759056582833</v>
      </c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>
        <f>+'[5]HVY TRK ENERGY'!O76*'[5]HVY TRK ENERGY'!K76</f>
        <v>5.444837552467701</v>
      </c>
      <c r="EF28">
        <f>+'[5]HVY TRK ENERGY'!M76*'[5]HVY TRK ENERGY'!K76</f>
        <v>0.3687808162251478</v>
      </c>
      <c r="EI28" s="4">
        <f aca="true" t="shared" si="21" ref="EI28:EQ31">+EI27+(EI$32-EI$27)/5</f>
        <v>0.7438918534972196</v>
      </c>
      <c r="EJ28" s="4">
        <f t="shared" si="21"/>
        <v>0.8337336151571687</v>
      </c>
      <c r="EK28" s="4">
        <f t="shared" si="21"/>
        <v>1.0049904433792547</v>
      </c>
      <c r="EL28" s="4">
        <f t="shared" si="21"/>
        <v>0.8777895297623599</v>
      </c>
      <c r="EM28" s="4">
        <f t="shared" si="21"/>
        <v>0.7464013482809014</v>
      </c>
      <c r="EN28" s="4">
        <f t="shared" si="21"/>
        <v>1.009761498830314</v>
      </c>
      <c r="EO28" s="4">
        <f t="shared" si="21"/>
        <v>0.3821460394997208</v>
      </c>
      <c r="EP28" s="4">
        <f t="shared" si="21"/>
        <v>3.1101590360587217</v>
      </c>
      <c r="EQ28" s="4">
        <f t="shared" si="21"/>
        <v>1.6947222864708722</v>
      </c>
      <c r="ES28" s="4">
        <f aca="true" t="shared" si="22" ref="ES28:EY31">+ES27+(ES$32-ES$27)/5</f>
        <v>17.276</v>
      </c>
      <c r="ET28" s="4">
        <f t="shared" si="22"/>
        <v>15.76896</v>
      </c>
      <c r="EU28" s="4">
        <f t="shared" si="22"/>
        <v>17.5616</v>
      </c>
      <c r="EV28" s="4">
        <f t="shared" si="22"/>
        <v>49.68708780000006</v>
      </c>
      <c r="EW28" s="4">
        <f t="shared" si="22"/>
        <v>43.16334960000005</v>
      </c>
      <c r="EX28" s="4">
        <f t="shared" si="22"/>
        <v>49.73984040000007</v>
      </c>
      <c r="EY28" s="4">
        <f t="shared" si="22"/>
        <v>69.8144</v>
      </c>
    </row>
    <row r="29" spans="1:155" ht="12.75">
      <c r="A29">
        <v>2027</v>
      </c>
      <c r="B29" s="19">
        <f>+'[5]LT ICE'!AI67+'[5]LT SI HEV GAS'!AI67+'[5]LT SI PHEV'!AI67-'[5]LT SI PHEV'!BC67+'[5]LT D PHEV'!AI67-'[5]LT D PHEV'!BC67+'[5]auto ICE'!AI67+'[5]auto SI HEV Gas'!AI67+'[5]auto SI PHEV'!AI67-'[5]auto SI PHEV'!BC67+'[5]auto D PHEV'!AI67-'[5]auto D PHEV'!BC67</f>
        <v>12.123439082602737</v>
      </c>
      <c r="C29" s="19">
        <f>+'[5]LT Dsl'!AI67+'[5]auto Dsl'!AI67</f>
        <v>2.7815458387475145</v>
      </c>
      <c r="D29" s="25">
        <f>+'[5]auto CNG'!AI67+'[5]LT CNG'!AI67</f>
        <v>2.2305718720831464</v>
      </c>
      <c r="E29" s="25">
        <f>+'[5]auto FCV'!AI67+'[5]LT FCV'!AI67</f>
        <v>0.11106067146916282</v>
      </c>
      <c r="F29" s="25">
        <f>'[5]auto SI PHEV'!BC67+'[5]LT SI PHEV'!BC67</f>
        <v>0.09952252790378102</v>
      </c>
      <c r="G29" s="25">
        <f>'[5]auto D PHEV'!BC67+'[5]LT D PHEV'!BC67</f>
        <v>0.007911917231678117</v>
      </c>
      <c r="H29" s="25">
        <f>'[5]auto EV'!AI67+'[5]LT EV'!AI67</f>
        <v>0.09635204987588289</v>
      </c>
      <c r="I29" s="25">
        <f t="shared" si="0"/>
        <v>17.4504039599139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9">
        <f t="shared" si="4"/>
        <v>0.07488000171421118</v>
      </c>
      <c r="Z29" s="19"/>
      <c r="AA29" s="19"/>
      <c r="AB29" s="4">
        <f t="shared" si="5"/>
        <v>209.1535710530624</v>
      </c>
      <c r="AC29" s="4">
        <f t="shared" si="6"/>
        <v>43.77574588654128</v>
      </c>
      <c r="AD29" s="4">
        <f t="shared" si="7"/>
        <v>39.597111873220015</v>
      </c>
      <c r="AE29" s="4">
        <f t="shared" si="8"/>
        <v>7.216011643768798</v>
      </c>
      <c r="AF29" s="4">
        <f t="shared" si="9"/>
        <v>4.289308910191053</v>
      </c>
      <c r="AG29" s="4">
        <f t="shared" si="10"/>
        <v>0.39474324806488564</v>
      </c>
      <c r="AH29" s="4">
        <f t="shared" si="11"/>
        <v>4.802701225331825</v>
      </c>
      <c r="AI29" s="4">
        <f t="shared" si="12"/>
        <v>309.22919384018024</v>
      </c>
      <c r="AJ29" s="2">
        <f>+EO29*8*(MAX(D$12:D29)-D$12)*(10^9)*8.5136/1000000000</f>
        <v>57.58236855682745</v>
      </c>
      <c r="AK29" s="5">
        <f t="shared" si="1"/>
        <v>5.806978642467106</v>
      </c>
      <c r="AL29" s="5">
        <f t="shared" si="2"/>
        <v>0.49569002086871794</v>
      </c>
      <c r="AM29" s="5">
        <f t="shared" si="3"/>
        <v>7.403110154573592</v>
      </c>
      <c r="AN29" s="2">
        <f t="shared" si="13"/>
        <v>25.175749604373237</v>
      </c>
      <c r="AO29" s="2">
        <f t="shared" si="14"/>
        <v>13.543765840218793</v>
      </c>
      <c r="AP29" s="3"/>
      <c r="AQ29" s="3">
        <f>'[5]VehFleetValuSummary'!T23</f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5">
        <f>'[5]Fltsummary'!AE37</f>
        <v>0.4138233624578446</v>
      </c>
      <c r="BF29" s="5">
        <f>'[5]Fltsummary'!AG37</f>
        <v>0.14298851776359844</v>
      </c>
      <c r="BG29" s="5">
        <f>'[5]Fltsummary'!AJ37</f>
        <v>0.05335036685453903</v>
      </c>
      <c r="BH29" s="5">
        <f>'[5]Fltsummary'!AK37</f>
        <v>0.0020220237401020517</v>
      </c>
      <c r="BI29" s="5">
        <f>'[5]Fltsummary'!AH37</f>
        <v>0.12571616325100193</v>
      </c>
      <c r="BJ29" s="5">
        <f>'[5]Fltsummary'!AF37</f>
        <v>0.019498543300024977</v>
      </c>
      <c r="BK29" s="5">
        <f>'[5]Fltsummary'!AI37</f>
        <v>0.22964548220965286</v>
      </c>
      <c r="BL29" s="5">
        <f>'[5]Fltsummary'!AL37</f>
        <v>0.012955540423236036</v>
      </c>
      <c r="BM29" s="3">
        <f>'[5]VMTSummary'!V37</f>
        <v>1591.05604331276</v>
      </c>
      <c r="BN29" s="3">
        <f>'[5]VMTSummary'!W37</f>
        <v>83.93361736411185</v>
      </c>
      <c r="BO29" s="3">
        <f>'[5]VMTSummary'!X37</f>
        <v>615.9268186681289</v>
      </c>
      <c r="BP29" s="3">
        <f>'[5]VMTSummary'!Y37</f>
        <v>539.5545529868475</v>
      </c>
      <c r="BQ29" s="3">
        <f>'[5]VMTSummary'!Z37</f>
        <v>995.871376054519</v>
      </c>
      <c r="BR29" s="3">
        <f>'[5]VMTSummary'!AA37</f>
        <v>233.04219048915013</v>
      </c>
      <c r="BS29" s="3">
        <f>'[5]VMTSummary'!AB37</f>
        <v>9.41876424839792</v>
      </c>
      <c r="BT29" s="3">
        <f>'[5]VMTSummary'!AC37</f>
        <v>60.85992161253418</v>
      </c>
      <c r="BU29" s="3">
        <f>'[5]VMTSummary'!T37</f>
        <v>4129.663284736449</v>
      </c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>
        <f>+'[5]HVY TRK ENERGY'!O77*'[5]HVY TRK ENERGY'!K77</f>
        <v>5.52733703750532</v>
      </c>
      <c r="EF29">
        <f>+'[5]HVY TRK ENERGY'!M77*'[5]HVY TRK ENERGY'!K77</f>
        <v>0.3734820530690848</v>
      </c>
      <c r="EI29" s="4">
        <f t="shared" si="21"/>
        <v>0.7166345181516514</v>
      </c>
      <c r="EJ29" s="4">
        <f t="shared" si="21"/>
        <v>0.8032204744343342</v>
      </c>
      <c r="EK29" s="4">
        <f t="shared" si="21"/>
        <v>0.9691792880473447</v>
      </c>
      <c r="EL29" s="4">
        <f t="shared" si="21"/>
        <v>0.8561407771602261</v>
      </c>
      <c r="EM29" s="4">
        <f t="shared" si="21"/>
        <v>0.7207605854660493</v>
      </c>
      <c r="EN29" s="4">
        <f t="shared" si="21"/>
        <v>0.9739003841150163</v>
      </c>
      <c r="EO29" s="4">
        <f t="shared" si="21"/>
        <v>0.3821460394997208</v>
      </c>
      <c r="EP29" s="4">
        <f t="shared" si="21"/>
        <v>2.807281679675042</v>
      </c>
      <c r="EQ29" s="4">
        <f t="shared" si="21"/>
        <v>1.601118039480496</v>
      </c>
      <c r="ES29" s="4">
        <f t="shared" si="22"/>
        <v>17.252</v>
      </c>
      <c r="ET29" s="4">
        <f t="shared" si="22"/>
        <v>15.737919999999999</v>
      </c>
      <c r="EU29" s="4">
        <f t="shared" si="22"/>
        <v>17.752</v>
      </c>
      <c r="EV29" s="4">
        <f t="shared" si="22"/>
        <v>49.84534560000006</v>
      </c>
      <c r="EW29" s="4">
        <f t="shared" si="22"/>
        <v>43.098874200000054</v>
      </c>
      <c r="EX29" s="4">
        <f t="shared" si="22"/>
        <v>49.89223680000007</v>
      </c>
      <c r="EY29" s="4">
        <f t="shared" si="22"/>
        <v>64.9736</v>
      </c>
    </row>
    <row r="30" spans="1:155" ht="12.75">
      <c r="A30">
        <v>2028</v>
      </c>
      <c r="B30" s="19">
        <f>+'[5]LT ICE'!AI68+'[5]LT SI HEV GAS'!AI68+'[5]LT SI PHEV'!AI68-'[5]LT SI PHEV'!BC68+'[5]LT D PHEV'!AI68-'[5]LT D PHEV'!BC68+'[5]auto ICE'!AI68+'[5]auto SI HEV Gas'!AI68+'[5]auto SI PHEV'!AI68-'[5]auto SI PHEV'!BC68+'[5]auto D PHEV'!AI68-'[5]auto D PHEV'!BC68</f>
        <v>12.009915118328905</v>
      </c>
      <c r="C30" s="19">
        <f>+'[5]LT Dsl'!AI68+'[5]auto Dsl'!AI68</f>
        <v>2.838904059422065</v>
      </c>
      <c r="D30" s="25">
        <f>+'[5]auto CNG'!AI68+'[5]LT CNG'!AI68</f>
        <v>2.3975465761734838</v>
      </c>
      <c r="E30" s="25">
        <f>+'[5]auto FCV'!AI68+'[5]LT FCV'!AI68</f>
        <v>0.13232733456848977</v>
      </c>
      <c r="F30" s="25">
        <f>'[5]auto SI PHEV'!BC68+'[5]LT SI PHEV'!BC68</f>
        <v>0.10682967559085532</v>
      </c>
      <c r="G30" s="25">
        <f>'[5]auto D PHEV'!BC68+'[5]LT D PHEV'!BC68</f>
        <v>0.009198123957070786</v>
      </c>
      <c r="H30" s="25">
        <f>'[5]auto EV'!AI68+'[5]LT EV'!AI68</f>
        <v>0.10927946735893357</v>
      </c>
      <c r="I30" s="25">
        <f t="shared" si="0"/>
        <v>17.604000355399805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9">
        <f t="shared" si="4"/>
        <v>0.07422143585543164</v>
      </c>
      <c r="Z30" s="19"/>
      <c r="AA30" s="19"/>
      <c r="AB30" s="4">
        <f t="shared" si="5"/>
        <v>206.90681765857036</v>
      </c>
      <c r="AC30" s="4">
        <f t="shared" si="6"/>
        <v>44.590325392855235</v>
      </c>
      <c r="AD30" s="4">
        <f t="shared" si="7"/>
        <v>43.01773968833511</v>
      </c>
      <c r="AE30" s="4">
        <f t="shared" si="8"/>
        <v>7.957213144140082</v>
      </c>
      <c r="AF30" s="4">
        <f t="shared" si="9"/>
        <v>4.597350863051499</v>
      </c>
      <c r="AG30" s="4">
        <f t="shared" si="10"/>
        <v>0.4603167395597407</v>
      </c>
      <c r="AH30" s="4">
        <f t="shared" si="11"/>
        <v>5.4643671455793665</v>
      </c>
      <c r="AI30" s="4">
        <f t="shared" si="12"/>
        <v>312.9941306320914</v>
      </c>
      <c r="AJ30" s="2">
        <f>+EO30*8*(MAX(D$12:D30)-D$12)*(10^9)*8.5136/1000000000</f>
        <v>61.928304032570026</v>
      </c>
      <c r="AK30" s="5">
        <f t="shared" si="1"/>
        <v>6.150068609814299</v>
      </c>
      <c r="AL30" s="5">
        <f t="shared" si="2"/>
        <v>0.5633807261035444</v>
      </c>
      <c r="AM30" s="5">
        <f t="shared" si="3"/>
        <v>8.224913626828215</v>
      </c>
      <c r="AN30" s="2">
        <f t="shared" si="13"/>
        <v>28.8032462920561</v>
      </c>
      <c r="AO30" s="2">
        <f t="shared" si="14"/>
        <v>15.727319525235306</v>
      </c>
      <c r="AP30" s="3"/>
      <c r="AQ30" s="3">
        <f>'[5]VehFleetValuSummary'!T24</f>
        <v>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5">
        <f>'[5]Fltsummary'!AE38</f>
        <v>0.3889837062026959</v>
      </c>
      <c r="BF30" s="5">
        <f>'[5]Fltsummary'!AG38</f>
        <v>0.14520864842745584</v>
      </c>
      <c r="BG30" s="5">
        <f>'[5]Fltsummary'!AJ38</f>
        <v>0.05645131883263091</v>
      </c>
      <c r="BH30" s="5">
        <f>'[5]Fltsummary'!AK38</f>
        <v>0.0023177016656865702</v>
      </c>
      <c r="BI30" s="5">
        <f>'[5]Fltsummary'!AH38</f>
        <v>0.13388982667334345</v>
      </c>
      <c r="BJ30" s="5">
        <f>'[5]Fltsummary'!AF38</f>
        <v>0.021901572865166898</v>
      </c>
      <c r="BK30" s="5">
        <f>'[5]Fltsummary'!AI38</f>
        <v>0.2360871181466878</v>
      </c>
      <c r="BL30" s="5">
        <f>'[5]Fltsummary'!AL38</f>
        <v>0.015160107186332657</v>
      </c>
      <c r="BM30" s="3">
        <f>'[5]VMTSummary'!V38</f>
        <v>1537.5577790330933</v>
      </c>
      <c r="BN30" s="3">
        <f>'[5]VMTSummary'!W38</f>
        <v>95.8518005496399</v>
      </c>
      <c r="BO30" s="3">
        <f>'[5]VMTSummary'!X38</f>
        <v>632.5956857435217</v>
      </c>
      <c r="BP30" s="3">
        <f>'[5]VMTSummary'!Y38</f>
        <v>581.0937198666668</v>
      </c>
      <c r="BQ30" s="3">
        <f>'[5]VMTSummary'!Z38</f>
        <v>1036.776574868769</v>
      </c>
      <c r="BR30" s="3">
        <f>'[5]VMTSummary'!AA38</f>
        <v>249.84192505966865</v>
      </c>
      <c r="BS30" s="3">
        <f>'[5]VMTSummary'!AB38</f>
        <v>10.960590007435307</v>
      </c>
      <c r="BT30" s="3">
        <f>'[5]VMTSummary'!AC38</f>
        <v>72.35339326991416</v>
      </c>
      <c r="BU30" s="3">
        <f>'[5]VMTSummary'!T38</f>
        <v>4217.031468398708</v>
      </c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>
        <f>+'[5]HVY TRK ENERGY'!O78*'[5]HVY TRK ENERGY'!K78</f>
        <v>5.610897965804872</v>
      </c>
      <c r="EF30">
        <f>+'[5]HVY TRK ENERGY'!M78*'[5]HVY TRK ENERGY'!K78</f>
        <v>0.3789785095662497</v>
      </c>
      <c r="EI30" s="4">
        <f t="shared" si="21"/>
        <v>0.6893771828060831</v>
      </c>
      <c r="EJ30" s="4">
        <f t="shared" si="21"/>
        <v>0.7727073337114997</v>
      </c>
      <c r="EK30" s="4">
        <f t="shared" si="21"/>
        <v>0.9333681327154346</v>
      </c>
      <c r="EL30" s="4">
        <f t="shared" si="21"/>
        <v>0.8344920245580922</v>
      </c>
      <c r="EM30" s="4">
        <f t="shared" si="21"/>
        <v>0.6951198226511971</v>
      </c>
      <c r="EN30" s="4">
        <f t="shared" si="21"/>
        <v>0.9380392693997186</v>
      </c>
      <c r="EO30" s="4">
        <f t="shared" si="21"/>
        <v>0.3821460394997208</v>
      </c>
      <c r="EP30" s="4">
        <f t="shared" si="21"/>
        <v>2.5044043232913626</v>
      </c>
      <c r="EQ30" s="4">
        <f t="shared" si="21"/>
        <v>1.5075137924901199</v>
      </c>
      <c r="ES30" s="4">
        <f t="shared" si="22"/>
        <v>17.227999999999998</v>
      </c>
      <c r="ET30" s="4">
        <f t="shared" si="22"/>
        <v>15.706879999999998</v>
      </c>
      <c r="EU30" s="4">
        <f t="shared" si="22"/>
        <v>17.9424</v>
      </c>
      <c r="EV30" s="4">
        <f t="shared" si="22"/>
        <v>50.00360340000006</v>
      </c>
      <c r="EW30" s="4">
        <f t="shared" si="22"/>
        <v>43.034398800000055</v>
      </c>
      <c r="EX30" s="4">
        <f t="shared" si="22"/>
        <v>50.04463320000007</v>
      </c>
      <c r="EY30" s="4">
        <f t="shared" si="22"/>
        <v>60.1328</v>
      </c>
    </row>
    <row r="31" spans="1:155" ht="12.75">
      <c r="A31">
        <v>2029</v>
      </c>
      <c r="B31" s="19">
        <f>+'[5]LT ICE'!AI69+'[5]LT SI HEV GAS'!AI69+'[5]LT SI PHEV'!AI69-'[5]LT SI PHEV'!BC69+'[5]LT D PHEV'!AI69-'[5]LT D PHEV'!BC69+'[5]auto ICE'!AI69+'[5]auto SI HEV Gas'!AI69+'[5]auto SI PHEV'!AI69-'[5]auto SI PHEV'!BC69+'[5]auto D PHEV'!AI69-'[5]auto D PHEV'!BC69</f>
        <v>11.93154368158926</v>
      </c>
      <c r="C31" s="19">
        <f>+'[5]LT Dsl'!AI69+'[5]auto Dsl'!AI69</f>
        <v>2.8755124009717203</v>
      </c>
      <c r="D31" s="25">
        <f>+'[5]auto CNG'!AI69+'[5]LT CNG'!AI69</f>
        <v>2.5533067814291517</v>
      </c>
      <c r="E31" s="25">
        <f>+'[5]auto FCV'!AI69+'[5]LT FCV'!AI69</f>
        <v>0.1554307512117011</v>
      </c>
      <c r="F31" s="25">
        <f>'[5]auto SI PHEV'!BC69+'[5]LT SI PHEV'!BC69</f>
        <v>0.11375534107525734</v>
      </c>
      <c r="G31" s="25">
        <f>'[5]auto D PHEV'!BC69+'[5]LT D PHEV'!BC69</f>
        <v>0.01056485974160181</v>
      </c>
      <c r="H31" s="25">
        <f>'[5]auto EV'!AI69+'[5]LT EV'!AI69</f>
        <v>0.12281476090170063</v>
      </c>
      <c r="I31" s="25">
        <f t="shared" si="0"/>
        <v>17.762928576920395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9">
        <f t="shared" si="4"/>
        <v>0.07359214364450421</v>
      </c>
      <c r="Z31" s="19"/>
      <c r="AA31" s="19"/>
      <c r="AB31" s="4">
        <f t="shared" si="5"/>
        <v>205.27027749806157</v>
      </c>
      <c r="AC31" s="4">
        <f t="shared" si="6"/>
        <v>45.076072315648524</v>
      </c>
      <c r="AD31" s="4">
        <f t="shared" si="7"/>
        <v>46.29860120629852</v>
      </c>
      <c r="AE31" s="4">
        <f t="shared" si="8"/>
        <v>8.594077095997378</v>
      </c>
      <c r="AF31" s="4">
        <f t="shared" si="9"/>
        <v>4.888058292344688</v>
      </c>
      <c r="AG31" s="4">
        <f t="shared" si="10"/>
        <v>0.5303245771690351</v>
      </c>
      <c r="AH31" s="4">
        <f t="shared" si="11"/>
        <v>6.1606169896623015</v>
      </c>
      <c r="AI31" s="4">
        <f t="shared" si="12"/>
        <v>316.818027975182</v>
      </c>
      <c r="AJ31" s="2">
        <f>+EO31*8*(MAX(D$12:D31)-D$12)*(10^9)*8.5136/1000000000</f>
        <v>65.98235404821384</v>
      </c>
      <c r="AK31" s="5">
        <f t="shared" si="1"/>
        <v>6.462389724371207</v>
      </c>
      <c r="AL31" s="5">
        <f t="shared" si="2"/>
        <v>0.6324691596721523</v>
      </c>
      <c r="AM31" s="5">
        <f t="shared" si="3"/>
        <v>9.052346811975891</v>
      </c>
      <c r="AN31" s="2">
        <f t="shared" si="13"/>
        <v>32.26745020833271</v>
      </c>
      <c r="AO31" s="2">
        <f t="shared" si="14"/>
        <v>17.95217121154512</v>
      </c>
      <c r="AP31" s="3"/>
      <c r="AQ31" s="3">
        <f>'[5]VehFleetValuSummary'!T25</f>
        <v>0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5">
        <f>'[5]Fltsummary'!AE39</f>
        <v>0.36807006793309194</v>
      </c>
      <c r="BF31" s="5">
        <f>'[5]Fltsummary'!AG39</f>
        <v>0.1462764893778195</v>
      </c>
      <c r="BG31" s="5">
        <f>'[5]Fltsummary'!AJ39</f>
        <v>0.05921532667647493</v>
      </c>
      <c r="BH31" s="5">
        <f>'[5]Fltsummary'!AK39</f>
        <v>0.0026243967249290757</v>
      </c>
      <c r="BI31" s="5">
        <f>'[5]Fltsummary'!AH39</f>
        <v>0.14121278644525703</v>
      </c>
      <c r="BJ31" s="5">
        <f>'[5]Fltsummary'!AF39</f>
        <v>0.024333704750409087</v>
      </c>
      <c r="BK31" s="5">
        <f>'[5]Fltsummary'!AI39</f>
        <v>0.240775026852336</v>
      </c>
      <c r="BL31" s="5">
        <f>'[5]Fltsummary'!AL39</f>
        <v>0.0174922012396829</v>
      </c>
      <c r="BM31" s="3">
        <f>'[5]VMTSummary'!V39</f>
        <v>1497.066409737296</v>
      </c>
      <c r="BN31" s="3">
        <f>'[5]VMTSummary'!W39</f>
        <v>108.38763650551088</v>
      </c>
      <c r="BO31" s="3">
        <f>'[5]VMTSummary'!X39</f>
        <v>644.9262736607681</v>
      </c>
      <c r="BP31" s="3">
        <f>'[5]VMTSummary'!Y39</f>
        <v>620.1442894001302</v>
      </c>
      <c r="BQ31" s="3">
        <f>'[5]VMTSummary'!Z39</f>
        <v>1071.3852549827357</v>
      </c>
      <c r="BR31" s="3">
        <f>'[5]VMTSummary'!AA39</f>
        <v>265.7246614094113</v>
      </c>
      <c r="BS31" s="3">
        <f>'[5]VMTSummary'!AB39</f>
        <v>12.601091468793465</v>
      </c>
      <c r="BT31" s="3">
        <f>'[5]VMTSummary'!AC39</f>
        <v>84.81669257116037</v>
      </c>
      <c r="BU31" s="3">
        <f>'[5]VMTSummary'!T39</f>
        <v>4305.0523097358055</v>
      </c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>
        <f>+'[5]HVY TRK ENERGY'!O79*'[5]HVY TRK ENERGY'!K79</f>
        <v>5.701191752302014</v>
      </c>
      <c r="EF31">
        <f>+'[5]HVY TRK ENERGY'!M79*'[5]HVY TRK ENERGY'!K79</f>
        <v>0.3851527171811138</v>
      </c>
      <c r="EI31" s="4">
        <f t="shared" si="21"/>
        <v>0.6621198474605148</v>
      </c>
      <c r="EJ31" s="4">
        <f t="shared" si="21"/>
        <v>0.7421941929886652</v>
      </c>
      <c r="EK31" s="4">
        <f t="shared" si="21"/>
        <v>0.8975569773835246</v>
      </c>
      <c r="EL31" s="4">
        <f t="shared" si="21"/>
        <v>0.8128432719559584</v>
      </c>
      <c r="EM31" s="4">
        <f t="shared" si="21"/>
        <v>0.6694790598363449</v>
      </c>
      <c r="EN31" s="4">
        <f t="shared" si="21"/>
        <v>0.9021781546844209</v>
      </c>
      <c r="EO31" s="4">
        <f t="shared" si="21"/>
        <v>0.3821460394997208</v>
      </c>
      <c r="EP31" s="4">
        <f t="shared" si="21"/>
        <v>2.201526966907683</v>
      </c>
      <c r="EQ31" s="4">
        <f t="shared" si="21"/>
        <v>1.4139095454997437</v>
      </c>
      <c r="ES31" s="4">
        <f t="shared" si="22"/>
        <v>17.203999999999997</v>
      </c>
      <c r="ET31" s="4">
        <f t="shared" si="22"/>
        <v>15.675839999999997</v>
      </c>
      <c r="EU31" s="4">
        <f t="shared" si="22"/>
        <v>18.1328</v>
      </c>
      <c r="EV31" s="4">
        <f t="shared" si="22"/>
        <v>50.16186120000006</v>
      </c>
      <c r="EW31" s="4">
        <f t="shared" si="22"/>
        <v>42.969923400000056</v>
      </c>
      <c r="EX31" s="4">
        <f t="shared" si="22"/>
        <v>50.19702960000007</v>
      </c>
      <c r="EY31" s="4">
        <f t="shared" si="22"/>
        <v>55.292</v>
      </c>
    </row>
    <row r="32" spans="1:155" ht="12.75">
      <c r="A32">
        <v>2030</v>
      </c>
      <c r="B32" s="19">
        <f>+'[5]LT ICE'!AI70+'[5]LT SI HEV GAS'!AI70+'[5]LT SI PHEV'!AI70-'[5]LT SI PHEV'!BC70+'[5]LT D PHEV'!AI70-'[5]LT D PHEV'!BC70+'[5]auto ICE'!AI70+'[5]auto SI HEV Gas'!AI70+'[5]auto SI PHEV'!AI70-'[5]auto SI PHEV'!BC70+'[5]auto D PHEV'!AI70-'[5]auto D PHEV'!BC70</f>
        <v>11.88713003962285</v>
      </c>
      <c r="C32" s="19">
        <f>+'[5]LT Dsl'!AI70+'[5]auto Dsl'!AI70</f>
        <v>2.891502997419508</v>
      </c>
      <c r="D32" s="25">
        <f>+'[5]auto CNG'!AI70+'[5]LT CNG'!AI70</f>
        <v>2.6977014354713957</v>
      </c>
      <c r="E32" s="25">
        <f>+'[5]auto FCV'!AI70+'[5]LT FCV'!AI70</f>
        <v>0.18029964310055613</v>
      </c>
      <c r="F32" s="25">
        <f>'[5]auto SI PHEV'!BC70+'[5]LT SI PHEV'!BC70</f>
        <v>0.12022479023488986</v>
      </c>
      <c r="G32" s="25">
        <f>'[5]auto D PHEV'!BC70+'[5]LT D PHEV'!BC70</f>
        <v>0.012004234080558555</v>
      </c>
      <c r="H32" s="25">
        <f>'[5]auto EV'!AI70+'[5]LT EV'!AI70</f>
        <v>0.13669543080464958</v>
      </c>
      <c r="I32" s="25">
        <f t="shared" si="0"/>
        <v>17.925558570734406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9">
        <f t="shared" si="4"/>
        <v>0.07296156115659595</v>
      </c>
      <c r="Z32" s="19">
        <f aca="true" t="shared" si="23" ref="Z32:Z52">1.74*AQ32/BU32</f>
        <v>0.11272051842612062</v>
      </c>
      <c r="AA32" s="19">
        <f aca="true" t="shared" si="24" ref="AA32:AA52">+Y32+Z32</f>
        <v>0.18568207958271657</v>
      </c>
      <c r="AB32" s="4">
        <f t="shared" si="5"/>
        <v>204.22089408072057</v>
      </c>
      <c r="AC32" s="4">
        <f t="shared" si="6"/>
        <v>45.236986094028715</v>
      </c>
      <c r="AD32" s="4">
        <f t="shared" si="7"/>
        <v>49.43052294242948</v>
      </c>
      <c r="AE32" s="4">
        <f t="shared" si="8"/>
        <v>9.096333353994778</v>
      </c>
      <c r="AF32" s="4">
        <f t="shared" si="9"/>
        <v>5.158298485733981</v>
      </c>
      <c r="AG32" s="4">
        <f t="shared" si="10"/>
        <v>0.6044062955257617</v>
      </c>
      <c r="AH32" s="4">
        <f t="shared" si="11"/>
        <v>6.878530344846242</v>
      </c>
      <c r="AI32" s="4">
        <f t="shared" si="12"/>
        <v>320.62597159727954</v>
      </c>
      <c r="AJ32" s="2">
        <f>+EO32*8*(MAX(D$12:D32)-D$12)*(10^9)*8.5136/1000000000</f>
        <v>69.740587086736</v>
      </c>
      <c r="AK32" s="5">
        <f t="shared" si="1"/>
        <v>6.742126919593244</v>
      </c>
      <c r="AL32" s="5">
        <f t="shared" si="2"/>
        <v>0.7022381419228918</v>
      </c>
      <c r="AM32" s="5">
        <f t="shared" si="3"/>
        <v>9.867037667205093</v>
      </c>
      <c r="AN32" s="2">
        <f t="shared" si="13"/>
        <v>35.48336466099511</v>
      </c>
      <c r="AO32" s="2">
        <f t="shared" si="14"/>
        <v>20.188491629945638</v>
      </c>
      <c r="AP32" s="3">
        <f>'[2]VehPrice'!$Y$132</f>
        <v>474.9105299384128</v>
      </c>
      <c r="AQ32" s="4">
        <f>'[5]VehFleetValuSummary'!T26</f>
        <v>284.6808866188024</v>
      </c>
      <c r="AR32" s="23">
        <f>'[2]VehPrice'!$Y$73</f>
        <v>22525.91267460216</v>
      </c>
      <c r="AS32" s="23">
        <f>'[2]VehPrice'!$Y$87</f>
        <v>26523.133596495132</v>
      </c>
      <c r="AT32" s="23">
        <f>'[2]VehPrice'!$Y$101</f>
        <v>22322.936022963848</v>
      </c>
      <c r="AU32" s="23">
        <f>'[2]VehPrice'!$Y$115</f>
        <v>24241.50820338647</v>
      </c>
      <c r="AV32" s="23">
        <f>'[2]VehPrice'!$Y$129</f>
        <v>31820.594495876096</v>
      </c>
      <c r="AW32" s="19">
        <f>'[2]Mkt Shares'!$Y$6</f>
        <v>0.43154800427634626</v>
      </c>
      <c r="AX32" s="19">
        <f>'[2]Mkt Shares'!$Y$7</f>
        <v>0.10482744924213029</v>
      </c>
      <c r="AY32" s="19">
        <f>'[2]Mkt Shares'!$Y$8</f>
        <v>0</v>
      </c>
      <c r="AZ32" s="19">
        <f>'[2]Mkt Shares'!$Y$9</f>
        <v>0</v>
      </c>
      <c r="BA32" s="19">
        <f>'[2]Mkt Shares'!$Y$11</f>
        <v>0</v>
      </c>
      <c r="BB32" s="19">
        <f>'[2]Mkt Shares'!$Y$12</f>
        <v>0</v>
      </c>
      <c r="BC32" s="19">
        <f>'[2]Mkt Shares'!$Y$13</f>
        <v>0.4636244993929705</v>
      </c>
      <c r="BD32" s="19">
        <f>'[2]Mkt Shares'!$Y$14</f>
        <v>0</v>
      </c>
      <c r="BE32" s="5">
        <f>'[5]Fltsummary'!AE40</f>
        <v>0.35132473324963603</v>
      </c>
      <c r="BF32" s="5">
        <f>'[5]Fltsummary'!AG40</f>
        <v>0.14617151749844637</v>
      </c>
      <c r="BG32" s="5">
        <f>'[5]Fltsummary'!AJ40</f>
        <v>0.0616057421260998</v>
      </c>
      <c r="BH32" s="5">
        <f>'[5]Fltsummary'!AK40</f>
        <v>0.002938425245901207</v>
      </c>
      <c r="BI32" s="5">
        <f>'[5]Fltsummary'!AH40</f>
        <v>0.1475562079935663</v>
      </c>
      <c r="BJ32" s="5">
        <f>'[5]Fltsummary'!AF40</f>
        <v>0.026761543454583078</v>
      </c>
      <c r="BK32" s="5">
        <f>'[5]Fltsummary'!AI40</f>
        <v>0.24371740799531844</v>
      </c>
      <c r="BL32" s="5">
        <f>'[5]Fltsummary'!AL40</f>
        <v>0.019924422436448846</v>
      </c>
      <c r="BM32" s="3">
        <f>'[5]VMTSummary'!V40</f>
        <v>1470.0425719441996</v>
      </c>
      <c r="BN32" s="3">
        <f>'[5]VMTSummary'!W40</f>
        <v>121.34299163139411</v>
      </c>
      <c r="BO32" s="3">
        <f>'[5]VMTSummary'!X40</f>
        <v>653.0662339344522</v>
      </c>
      <c r="BP32" s="3">
        <f>'[5]VMTSummary'!Y40</f>
        <v>656.8064759194757</v>
      </c>
      <c r="BQ32" s="3">
        <f>'[5]VMTSummary'!Z40</f>
        <v>1100.042017355292</v>
      </c>
      <c r="BR32" s="3">
        <f>'[5]VMTSummary'!AA40</f>
        <v>280.5834686854402</v>
      </c>
      <c r="BS32" s="3">
        <f>'[5]VMTSummary'!AB40</f>
        <v>14.334398229372898</v>
      </c>
      <c r="BT32" s="3">
        <f>'[5]VMTSummary'!AC40</f>
        <v>98.23237919508543</v>
      </c>
      <c r="BU32" s="3">
        <f>'[5]VMTSummary'!T40</f>
        <v>4394.450536894713</v>
      </c>
      <c r="BV32" s="3"/>
      <c r="BW32" s="7">
        <f>+'[2]SCChoice'!$Y$253</f>
        <v>0.4606629433538305</v>
      </c>
      <c r="BX32" s="7">
        <f>+'[2]SCChoice'!$Y$254</f>
        <v>0.069090958583107</v>
      </c>
      <c r="BY32" s="7">
        <f>+'[2]SCChoice'!$Y$255</f>
        <v>0</v>
      </c>
      <c r="BZ32" s="7">
        <f>+'[2]SCChoice'!$Y$256</f>
        <v>0</v>
      </c>
      <c r="CA32" s="7">
        <f>+'[2]SCChoice'!$Y$258</f>
        <v>0</v>
      </c>
      <c r="CB32" s="7">
        <f>+'[2]SCChoice'!$Y$259</f>
        <v>0</v>
      </c>
      <c r="CC32" s="7">
        <f>+'[2]SCChoice'!$Y$260</f>
        <v>0.4702460980630625</v>
      </c>
      <c r="CD32" s="7">
        <f>+'[2]SCChoice'!$Y$261</f>
        <v>0</v>
      </c>
      <c r="CE32" s="7">
        <f>+'[2]LCChoice'!$Y$253</f>
        <v>0.40517881055340954</v>
      </c>
      <c r="CF32" s="7">
        <f>+'[2]LCChoice'!$Y$254</f>
        <v>0.1379588944876844</v>
      </c>
      <c r="CG32" s="7">
        <f>+'[2]LCChoice'!$Y$255</f>
        <v>0</v>
      </c>
      <c r="CH32" s="7">
        <f>+'[2]LCChoice'!$Y$256</f>
        <v>0</v>
      </c>
      <c r="CI32" s="7">
        <f>+'[2]LCChoice'!$Y$258</f>
        <v>0</v>
      </c>
      <c r="CJ32" s="7">
        <f>+'[2]LCChoice'!$Y$259</f>
        <v>0</v>
      </c>
      <c r="CK32" s="7">
        <f>+'[2]LCChoice'!$Y$260</f>
        <v>0.45686229495890607</v>
      </c>
      <c r="CL32" s="7">
        <f>+'[2]LCChoice'!$Y$261</f>
        <v>0</v>
      </c>
      <c r="CM32" s="7">
        <f>+'[2]PUChoice'!$Y$253</f>
        <v>0.4824362553961008</v>
      </c>
      <c r="CN32" s="7">
        <f>+'[2]PUChoice'!$Y$254</f>
        <v>0.041428815777183714</v>
      </c>
      <c r="CO32" s="7">
        <f>+'[2]PUChoice'!$Y$255</f>
        <v>0</v>
      </c>
      <c r="CP32" s="7">
        <f>+'[2]PUChoice'!$Y$256</f>
        <v>0</v>
      </c>
      <c r="CQ32" s="7">
        <f>+'[2]PUChoice'!$Y$258</f>
        <v>0</v>
      </c>
      <c r="CR32" s="7">
        <f>+'[2]PUChoice'!$Y$259</f>
        <v>0</v>
      </c>
      <c r="CS32" s="7">
        <f>+'[2]PUChoice'!$Y$260</f>
        <v>0.4761349288267155</v>
      </c>
      <c r="CT32" s="7">
        <f>+'[2]PUChoice'!$Y$261</f>
        <v>0</v>
      </c>
      <c r="CU32" s="7">
        <f>+'[2]SSUChoice'!$Y$253</f>
        <v>0.4130761519354581</v>
      </c>
      <c r="CV32" s="7">
        <f>+'[2]SSUChoice'!$Y$254</f>
        <v>0.12557901763885007</v>
      </c>
      <c r="CW32" s="7">
        <f>+'[2]SSUChoice'!$Y$255</f>
        <v>0</v>
      </c>
      <c r="CX32" s="7">
        <f>+'[2]SSUChoice'!$Y$256</f>
        <v>0</v>
      </c>
      <c r="CY32" s="7">
        <f>+'[2]SSUChoice'!$Y$258</f>
        <v>0</v>
      </c>
      <c r="CZ32" s="7">
        <f>+'[2]SSUChoice'!$Y$259</f>
        <v>0</v>
      </c>
      <c r="DA32" s="7">
        <f>+'[2]SSUChoice'!$Y$260</f>
        <v>0.4613448304256918</v>
      </c>
      <c r="DB32" s="7">
        <f>+'[2]SSUChoice'!$Y$261</f>
        <v>0</v>
      </c>
      <c r="DC32" s="7">
        <f>+'[2]LSUChoice'!$Y$253</f>
        <v>0.42069020225925147</v>
      </c>
      <c r="DD32" s="7">
        <f>+'[2]LSUChoice'!$Y$254</f>
        <v>0.11847309711430755</v>
      </c>
      <c r="DE32" s="7">
        <f>+'[2]LSUChoice'!$Y$255</f>
        <v>0</v>
      </c>
      <c r="DF32" s="7">
        <f>+'[2]LSUChoice'!$Y$256</f>
        <v>0</v>
      </c>
      <c r="DG32" s="7">
        <f>+'[2]LSUChoice'!$Y$258</f>
        <v>0</v>
      </c>
      <c r="DH32" s="7">
        <f>+'[2]LSUChoice'!$Y$259</f>
        <v>0</v>
      </c>
      <c r="DI32" s="7">
        <f>+'[2]LSUChoice'!$Y$260</f>
        <v>0.46083670062644094</v>
      </c>
      <c r="DJ32" s="7">
        <f>+'[2]LSUChoice'!$Y$261</f>
        <v>0</v>
      </c>
      <c r="DK32" s="7">
        <f>+'[2]MPG'!$Y$81</f>
        <v>53.9384026750903</v>
      </c>
      <c r="DL32" s="7">
        <f>+'[2]MPG'!$Y$97</f>
        <v>49.67302492026143</v>
      </c>
      <c r="DM32" s="7">
        <f>+'[2]MPG'!$Y$113</f>
        <v>37.449861184144076</v>
      </c>
      <c r="DN32" s="7">
        <f>+'[2]MPG'!$Y$129</f>
        <v>43.32093133284844</v>
      </c>
      <c r="DO32" s="7">
        <f>+'[2]MPG'!$Y$145</f>
        <v>37.69011790037153</v>
      </c>
      <c r="DP32" s="7">
        <f>+'[2]MPG'!$Y$32</f>
        <v>46.80590427918365</v>
      </c>
      <c r="DQ32" s="7">
        <f>+'[2]MPG'!$Y$48</f>
        <v>51.50531305372803</v>
      </c>
      <c r="DR32" s="7">
        <f>+'[2]MPG'!$Y$64</f>
        <v>39.52979928517678</v>
      </c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>
        <f>+'[5]HVY TRK ENERGY'!O80*'[5]HVY TRK ENERGY'!K80</f>
        <v>5.803687302672291</v>
      </c>
      <c r="EF32">
        <f>+'[5]HVY TRK ENERGY'!M80*'[5]HVY TRK ENERGY'!K80</f>
        <v>0.392351088903774</v>
      </c>
      <c r="EI32" s="6">
        <f>'[3]Fuel $'!F$49</f>
        <v>0.6348625121149466</v>
      </c>
      <c r="EJ32" s="6">
        <f>'[3]Fuel $'!F$50</f>
        <v>0.7116810522658309</v>
      </c>
      <c r="EK32" s="6">
        <f>'[3]Fuel $'!F$51</f>
        <v>0.8617458220516148</v>
      </c>
      <c r="EL32" s="4">
        <f>'[3]Fuel $'!F$52</f>
        <v>0.7911945193538247</v>
      </c>
      <c r="EM32" s="4">
        <f>'[3]Fuel $'!F$53</f>
        <v>0.6438382970214928</v>
      </c>
      <c r="EN32" s="4">
        <f>'[3]Fuel $'!F$54</f>
        <v>0.8663170399691232</v>
      </c>
      <c r="EO32" s="6">
        <f>+'[3]Fuel $'!$F$21</f>
        <v>0.3821460394997208</v>
      </c>
      <c r="EP32" s="6">
        <f>'[3]Fuel $'!F29</f>
        <v>1.8986496105240043</v>
      </c>
      <c r="EQ32" s="6">
        <f>'[3]Fuel $'!F55</f>
        <v>1.3203052985093673</v>
      </c>
      <c r="ES32" s="27">
        <f>+'[3]Conv'!$F$324</f>
        <v>17.18</v>
      </c>
      <c r="ET32" s="27">
        <f>+'[3]Diesel'!$F$320</f>
        <v>15.6448</v>
      </c>
      <c r="EU32" s="27">
        <f>'[3]CNGV'!$F$709</f>
        <v>18.3232</v>
      </c>
      <c r="EV32" s="27">
        <f>+'[3]BEV100'!$F$1176</f>
        <v>50.32011900000007</v>
      </c>
      <c r="EW32" s="27">
        <f>+'[3]PHEV10'!$F$1432</f>
        <v>42.90544800000006</v>
      </c>
      <c r="EX32" s="27">
        <f>+'[3]PHEV40'!$F$1594</f>
        <v>50.349426000000065</v>
      </c>
      <c r="EY32" s="30">
        <f>+'[3]FCEV'!$F$751</f>
        <v>50.4512</v>
      </c>
    </row>
    <row r="33" spans="1:155" ht="12.75">
      <c r="A33">
        <v>2031</v>
      </c>
      <c r="B33" s="19">
        <f>+'[5]LT ICE'!AI71+'[5]LT SI HEV GAS'!AI71+'[5]LT SI PHEV'!AI71-'[5]LT SI PHEV'!BC71+'[5]LT D PHEV'!AI71-'[5]LT D PHEV'!BC71+'[5]auto ICE'!AI71+'[5]auto SI HEV Gas'!AI71+'[5]auto SI PHEV'!AI71-'[5]auto SI PHEV'!BC71+'[5]auto D PHEV'!AI71-'[5]auto D PHEV'!BC71</f>
        <v>11.870347752914958</v>
      </c>
      <c r="C33" s="19">
        <f>+'[5]LT Dsl'!AI71+'[5]auto Dsl'!AI71</f>
        <v>2.896037546833363</v>
      </c>
      <c r="D33" s="25">
        <f>+'[5]auto CNG'!AI71+'[5]LT CNG'!AI71</f>
        <v>2.8325641638483887</v>
      </c>
      <c r="E33" s="25">
        <f>+'[5]auto FCV'!AI71+'[5]LT FCV'!AI71</f>
        <v>0.20489517968733206</v>
      </c>
      <c r="F33" s="25">
        <f>'[5]auto SI PHEV'!BC71+'[5]LT SI PHEV'!BC71</f>
        <v>0.1263156039910947</v>
      </c>
      <c r="G33" s="25">
        <f>'[5]auto D PHEV'!BC71+'[5]LT D PHEV'!BC71</f>
        <v>0.01360791081782024</v>
      </c>
      <c r="H33" s="25">
        <f>'[5]auto EV'!AI71+'[5]LT EV'!AI71</f>
        <v>0.15065598426266774</v>
      </c>
      <c r="I33" s="25">
        <f t="shared" si="0"/>
        <v>18.094424142355624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9">
        <f t="shared" si="4"/>
        <v>0.07297425981962022</v>
      </c>
      <c r="Z33" s="19">
        <f t="shared" si="23"/>
        <v>0.11057394818865365</v>
      </c>
      <c r="AA33" s="19">
        <f t="shared" si="24"/>
        <v>0.18354820800827387</v>
      </c>
      <c r="AB33" s="4">
        <f t="shared" si="5"/>
        <v>205.21457195239378</v>
      </c>
      <c r="AC33" s="4">
        <f t="shared" si="6"/>
        <v>45.52524687021297</v>
      </c>
      <c r="AD33" s="4">
        <f t="shared" si="7"/>
        <v>52.31451423954933</v>
      </c>
      <c r="AE33" s="4">
        <f t="shared" si="8"/>
        <v>10.376121381967746</v>
      </c>
      <c r="AF33" s="4">
        <f t="shared" si="9"/>
        <v>5.4255506688783806</v>
      </c>
      <c r="AG33" s="4">
        <f t="shared" si="10"/>
        <v>0.6868254883142595</v>
      </c>
      <c r="AH33" s="4">
        <f t="shared" si="11"/>
        <v>7.59957121086888</v>
      </c>
      <c r="AI33" s="4">
        <f t="shared" si="12"/>
        <v>327.1424018121853</v>
      </c>
      <c r="AJ33" s="2">
        <f>+EO33*8*(MAX(D$12:D33)-D$12)*(10^9)*8.5136/1000000000</f>
        <v>73.25072785208157</v>
      </c>
      <c r="AK33" s="5">
        <f t="shared" si="1"/>
        <v>6.993876059035644</v>
      </c>
      <c r="AL33" s="5">
        <f t="shared" si="2"/>
        <v>0.7765646887873242</v>
      </c>
      <c r="AM33" s="5">
        <f t="shared" si="3"/>
        <v>10.650387495843633</v>
      </c>
      <c r="AN33" s="2">
        <f t="shared" si="13"/>
        <v>38.66393024203923</v>
      </c>
      <c r="AO33" s="2">
        <f t="shared" si="14"/>
        <v>22.400230734218866</v>
      </c>
      <c r="AP33" s="3"/>
      <c r="AQ33" s="4">
        <f>'[5]VehFleetValuSummary'!T27</f>
        <v>284.8857378852218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5">
        <f>'[5]Fltsummary'!AE41</f>
        <v>0.3377595238487199</v>
      </c>
      <c r="BF33" s="5">
        <f>'[5]Fltsummary'!AG41</f>
        <v>0.14534462396836983</v>
      </c>
      <c r="BG33" s="5">
        <f>'[5]Fltsummary'!AJ41</f>
        <v>0.06366314127793452</v>
      </c>
      <c r="BH33" s="5">
        <f>'[5]Fltsummary'!AK41</f>
        <v>0.003277606831821877</v>
      </c>
      <c r="BI33" s="5">
        <f>'[5]Fltsummary'!AH41</f>
        <v>0.1530714997497318</v>
      </c>
      <c r="BJ33" s="5">
        <f>'[5]Fltsummary'!AF41</f>
        <v>0.029118400472116012</v>
      </c>
      <c r="BK33" s="5">
        <f>'[5]Fltsummary'!AI41</f>
        <v>0.2454874791191631</v>
      </c>
      <c r="BL33" s="5">
        <f>'[5]Fltsummary'!AL41</f>
        <v>0.022277724732142748</v>
      </c>
      <c r="BM33" s="3">
        <f>'[5]VMTSummary'!V41</f>
        <v>1452.8639989841336</v>
      </c>
      <c r="BN33" s="3">
        <f>'[5]VMTSummary'!W41</f>
        <v>134.29850914502123</v>
      </c>
      <c r="BO33" s="3">
        <f>'[5]VMTSummary'!X41</f>
        <v>658.4722546355752</v>
      </c>
      <c r="BP33" s="3">
        <f>'[5]VMTSummary'!Y41</f>
        <v>690.9821818147163</v>
      </c>
      <c r="BQ33" s="3">
        <f>'[5]VMTSummary'!Z41</f>
        <v>1124.3075137082897</v>
      </c>
      <c r="BR33" s="3">
        <f>'[5]VMTSummary'!AA41</f>
        <v>294.3693702349177</v>
      </c>
      <c r="BS33" s="3">
        <f>'[5]VMTSummary'!AB41</f>
        <v>16.25083053288649</v>
      </c>
      <c r="BT33" s="3">
        <f>'[5]VMTSummary'!AC41</f>
        <v>111.43882883217276</v>
      </c>
      <c r="BU33" s="3">
        <f>'[5]VMTSummary'!T41</f>
        <v>4482.983487887714</v>
      </c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>
        <f>+'[5]HVY TRK ENERGY'!O81*'[5]HVY TRK ENERGY'!K81</f>
        <v>5.897608528934118</v>
      </c>
      <c r="EF33">
        <f>+'[5]HVY TRK ENERGY'!M81*'[5]HVY TRK ENERGY'!K81</f>
        <v>0.3992672516982458</v>
      </c>
      <c r="EI33" s="4">
        <f aca="true" t="shared" si="25" ref="EI33:EQ36">+EI32+(EI$37-EI$32)/5</f>
        <v>0.6068613043109363</v>
      </c>
      <c r="EJ33" s="4">
        <f t="shared" si="25"/>
        <v>0.6804933702111613</v>
      </c>
      <c r="EK33" s="4">
        <f t="shared" si="25"/>
        <v>0.8238533048689787</v>
      </c>
      <c r="EL33" s="4">
        <f t="shared" si="25"/>
        <v>0.7699827421000247</v>
      </c>
      <c r="EM33" s="4">
        <f t="shared" si="25"/>
        <v>0.6178215287851713</v>
      </c>
      <c r="EN33" s="4">
        <f t="shared" si="25"/>
        <v>0.8283819884777314</v>
      </c>
      <c r="EO33" s="4">
        <f t="shared" si="25"/>
        <v>0.3821460394997208</v>
      </c>
      <c r="EP33" s="4">
        <f t="shared" si="25"/>
        <v>1.8986496105240043</v>
      </c>
      <c r="EQ33" s="4">
        <f t="shared" si="25"/>
        <v>1.3203052985093673</v>
      </c>
      <c r="ES33" s="4">
        <f aca="true" t="shared" si="26" ref="ES33:EY36">+ES32+(ES$37-ES$32)/5</f>
        <v>17.288</v>
      </c>
      <c r="ET33" s="4">
        <f t="shared" si="26"/>
        <v>15.71984</v>
      </c>
      <c r="EU33" s="4">
        <f t="shared" si="26"/>
        <v>18.46896</v>
      </c>
      <c r="EV33" s="4">
        <f t="shared" si="26"/>
        <v>50.44320840000007</v>
      </c>
      <c r="EW33" s="4">
        <f t="shared" si="26"/>
        <v>42.952339200000054</v>
      </c>
      <c r="EX33" s="4">
        <f t="shared" si="26"/>
        <v>50.47251540000006</v>
      </c>
      <c r="EY33" s="4">
        <f t="shared" si="26"/>
        <v>50.64112</v>
      </c>
    </row>
    <row r="34" spans="1:155" ht="12.75">
      <c r="A34">
        <v>2032</v>
      </c>
      <c r="B34" s="19">
        <f>+'[5]LT ICE'!AI72+'[5]LT SI HEV GAS'!AI72+'[5]LT SI PHEV'!AI72-'[5]LT SI PHEV'!BC72+'[5]LT D PHEV'!AI72-'[5]LT D PHEV'!BC72+'[5]auto ICE'!AI72+'[5]auto SI HEV Gas'!AI72+'[5]auto SI PHEV'!AI72-'[5]auto SI PHEV'!BC72+'[5]auto D PHEV'!AI72-'[5]auto D PHEV'!BC72</f>
        <v>11.793912500442273</v>
      </c>
      <c r="C34" s="19">
        <f>+'[5]LT Dsl'!AI72+'[5]auto Dsl'!AI72</f>
        <v>2.87603908377051</v>
      </c>
      <c r="D34" s="25">
        <f>+'[5]auto CNG'!AI72+'[5]LT CNG'!AI72</f>
        <v>2.9393588801985913</v>
      </c>
      <c r="E34" s="25">
        <f>+'[5]auto FCV'!AI72+'[5]LT FCV'!AI72</f>
        <v>0.2281340885236242</v>
      </c>
      <c r="F34" s="25">
        <f>'[5]auto SI PHEV'!BC72+'[5]LT SI PHEV'!BC72</f>
        <v>0.13138702970547333</v>
      </c>
      <c r="G34" s="25">
        <f>'[5]auto D PHEV'!BC72+'[5]LT D PHEV'!BC72</f>
        <v>0.015294911129200525</v>
      </c>
      <c r="H34" s="25">
        <f>'[5]auto EV'!AI72+'[5]LT EV'!AI72</f>
        <v>0.16386476289302154</v>
      </c>
      <c r="I34" s="25">
        <f t="shared" si="0"/>
        <v>18.14799125666269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9">
        <f t="shared" si="4"/>
        <v>0.0730034528718285</v>
      </c>
      <c r="Z34" s="19">
        <f t="shared" si="23"/>
        <v>0.10864520483696423</v>
      </c>
      <c r="AA34" s="19">
        <f t="shared" si="24"/>
        <v>0.18164865770879274</v>
      </c>
      <c r="AB34" s="4">
        <f t="shared" si="5"/>
        <v>205.1669018576938</v>
      </c>
      <c r="AC34" s="4">
        <f t="shared" si="6"/>
        <v>45.42669220346515</v>
      </c>
      <c r="AD34" s="4">
        <f t="shared" si="7"/>
        <v>54.71534253441032</v>
      </c>
      <c r="AE34" s="4">
        <f t="shared" si="8"/>
        <v>11.596292979107883</v>
      </c>
      <c r="AF34" s="4">
        <f t="shared" si="9"/>
        <v>5.649541161877299</v>
      </c>
      <c r="AG34" s="4">
        <f t="shared" si="10"/>
        <v>0.7738552789441524</v>
      </c>
      <c r="AH34" s="4">
        <f t="shared" si="11"/>
        <v>8.286034399374927</v>
      </c>
      <c r="AI34" s="4">
        <f t="shared" si="12"/>
        <v>331.6146604148736</v>
      </c>
      <c r="AJ34" s="2">
        <f>+EO34*8*(MAX(D$12:D34)-D$12)*(10^9)*8.5136/1000000000</f>
        <v>76.03032820494168</v>
      </c>
      <c r="AK34" s="5">
        <f t="shared" si="1"/>
        <v>7.193819383852898</v>
      </c>
      <c r="AL34" s="5">
        <f t="shared" si="2"/>
        <v>0.851169631082305</v>
      </c>
      <c r="AM34" s="5">
        <f t="shared" si="3"/>
        <v>11.357464591826144</v>
      </c>
      <c r="AN34" s="2">
        <f t="shared" si="13"/>
        <v>41.66906384930815</v>
      </c>
      <c r="AO34" s="2">
        <f t="shared" si="14"/>
        <v>24.48997588909802</v>
      </c>
      <c r="AP34" s="3"/>
      <c r="AQ34" s="4">
        <f>'[5]VehFleetValuSummary'!T28</f>
        <v>283.6296540828897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5">
        <f>'[5]Fltsummary'!AE42</f>
        <v>0.3256695613109409</v>
      </c>
      <c r="BF34" s="5">
        <f>'[5]Fltsummary'!AG42</f>
        <v>0.14422067640539415</v>
      </c>
      <c r="BG34" s="5">
        <f>'[5]Fltsummary'!AJ42</f>
        <v>0.06554041931404475</v>
      </c>
      <c r="BH34" s="5">
        <f>'[5]Fltsummary'!AK42</f>
        <v>0.003646488414719901</v>
      </c>
      <c r="BI34" s="5">
        <f>'[5]Fltsummary'!AH42</f>
        <v>0.15812640593472235</v>
      </c>
      <c r="BJ34" s="5">
        <f>'[5]Fltsummary'!AF42</f>
        <v>0.0314560367414195</v>
      </c>
      <c r="BK34" s="5">
        <f>'[5]Fltsummary'!AI42</f>
        <v>0.24674759080022216</v>
      </c>
      <c r="BL34" s="5">
        <f>'[5]Fltsummary'!AL42</f>
        <v>0.02459282107853601</v>
      </c>
      <c r="BM34" s="3">
        <f>'[5]VMTSummary'!V42</f>
        <v>1432.4427210490153</v>
      </c>
      <c r="BN34" s="3">
        <f>'[5]VMTSummary'!W42</f>
        <v>146.48947010418465</v>
      </c>
      <c r="BO34" s="3">
        <f>'[5]VMTSummary'!X42</f>
        <v>658.2288191558823</v>
      </c>
      <c r="BP34" s="3">
        <f>'[5]VMTSummary'!Y42</f>
        <v>718.2398763075468</v>
      </c>
      <c r="BQ34" s="3">
        <f>'[5]VMTSummary'!Z42</f>
        <v>1139.2829958068075</v>
      </c>
      <c r="BR34" s="3">
        <f>'[5]VMTSummary'!AA42</f>
        <v>305.6448821937006</v>
      </c>
      <c r="BS34" s="3">
        <f>'[5]VMTSummary'!AB42</f>
        <v>18.257163309447975</v>
      </c>
      <c r="BT34" s="3">
        <f>'[5]VMTSummary'!AC42</f>
        <v>123.86579688547903</v>
      </c>
      <c r="BU34" s="3">
        <f>'[5]VMTSummary'!T42</f>
        <v>4542.451724812064</v>
      </c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>
        <f>+'[5]HVY TRK ENERGY'!O82*'[5]HVY TRK ENERGY'!K82</f>
        <v>5.98816579431886</v>
      </c>
      <c r="EF34">
        <f>+'[5]HVY TRK ENERGY'!M82*'[5]HVY TRK ENERGY'!K82</f>
        <v>0.4065296999390585</v>
      </c>
      <c r="EI34" s="4">
        <f t="shared" si="25"/>
        <v>0.578860096506926</v>
      </c>
      <c r="EJ34" s="4">
        <f t="shared" si="25"/>
        <v>0.6493056881564917</v>
      </c>
      <c r="EK34" s="4">
        <f t="shared" si="25"/>
        <v>0.7859607876863426</v>
      </c>
      <c r="EL34" s="4">
        <f t="shared" si="25"/>
        <v>0.7487709648462247</v>
      </c>
      <c r="EM34" s="4">
        <f t="shared" si="25"/>
        <v>0.5918047605488498</v>
      </c>
      <c r="EN34" s="4">
        <f t="shared" si="25"/>
        <v>0.7904469369863395</v>
      </c>
      <c r="EO34" s="4">
        <f t="shared" si="25"/>
        <v>0.3821460394997208</v>
      </c>
      <c r="EP34" s="4">
        <f t="shared" si="25"/>
        <v>1.8986496105240043</v>
      </c>
      <c r="EQ34" s="4">
        <f t="shared" si="25"/>
        <v>1.3203052985093673</v>
      </c>
      <c r="ES34" s="4">
        <f t="shared" si="26"/>
        <v>17.396</v>
      </c>
      <c r="ET34" s="4">
        <f t="shared" si="26"/>
        <v>15.79488</v>
      </c>
      <c r="EU34" s="4">
        <f t="shared" si="26"/>
        <v>18.61472</v>
      </c>
      <c r="EV34" s="4">
        <f t="shared" si="26"/>
        <v>50.566297800000065</v>
      </c>
      <c r="EW34" s="4">
        <f t="shared" si="26"/>
        <v>42.99923040000005</v>
      </c>
      <c r="EX34" s="4">
        <f t="shared" si="26"/>
        <v>50.59560480000006</v>
      </c>
      <c r="EY34" s="4">
        <f t="shared" si="26"/>
        <v>50.83104</v>
      </c>
    </row>
    <row r="35" spans="1:155" ht="12.75">
      <c r="A35">
        <v>2033</v>
      </c>
      <c r="B35" s="19">
        <f>+'[5]LT ICE'!AI73+'[5]LT SI HEV GAS'!AI73+'[5]LT SI PHEV'!AI73-'[5]LT SI PHEV'!BC73+'[5]LT D PHEV'!AI73-'[5]LT D PHEV'!BC73+'[5]auto ICE'!AI73+'[5]auto SI HEV Gas'!AI73+'[5]auto SI PHEV'!AI73-'[5]auto SI PHEV'!BC73+'[5]auto D PHEV'!AI73-'[5]auto D PHEV'!BC73</f>
        <v>11.798670933270389</v>
      </c>
      <c r="C35" s="19">
        <f>+'[5]LT Dsl'!AI73+'[5]auto Dsl'!AI73</f>
        <v>2.8684514697559544</v>
      </c>
      <c r="D35" s="25">
        <f>+'[5]auto CNG'!AI73+'[5]LT CNG'!AI73</f>
        <v>3.056810087311309</v>
      </c>
      <c r="E35" s="25">
        <f>+'[5]auto FCV'!AI73+'[5]LT FCV'!AI73</f>
        <v>0.2526483128452009</v>
      </c>
      <c r="F35" s="25">
        <f>'[5]auto SI PHEV'!BC73+'[5]LT SI PHEV'!BC73</f>
        <v>0.13703520835363395</v>
      </c>
      <c r="G35" s="25">
        <f>'[5]auto D PHEV'!BC73+'[5]LT D PHEV'!BC73</f>
        <v>0.017242623337831643</v>
      </c>
      <c r="H35" s="25">
        <f>'[5]auto EV'!AI73+'[5]LT EV'!AI73</f>
        <v>0.1781981612547056</v>
      </c>
      <c r="I35" s="25">
        <f t="shared" si="0"/>
        <v>18.309056796129024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9">
        <f t="shared" si="4"/>
        <v>0.07304853439097922</v>
      </c>
      <c r="Z35" s="19">
        <f t="shared" si="23"/>
        <v>0.10693908325644716</v>
      </c>
      <c r="AA35" s="19">
        <f t="shared" si="24"/>
        <v>0.17998761764742638</v>
      </c>
      <c r="AB35" s="4">
        <f t="shared" si="5"/>
        <v>206.5239360159649</v>
      </c>
      <c r="AC35" s="4">
        <f t="shared" si="6"/>
        <v>45.52209534890941</v>
      </c>
      <c r="AD35" s="4">
        <f t="shared" si="7"/>
        <v>57.34722450680206</v>
      </c>
      <c r="AE35" s="4">
        <f t="shared" si="8"/>
        <v>12.890359463742481</v>
      </c>
      <c r="AF35" s="4">
        <f t="shared" si="9"/>
        <v>5.898834242271869</v>
      </c>
      <c r="AG35" s="4">
        <f t="shared" si="10"/>
        <v>0.8745233402772674</v>
      </c>
      <c r="AH35" s="4">
        <f t="shared" si="11"/>
        <v>9.032755594167822</v>
      </c>
      <c r="AI35" s="4">
        <f t="shared" si="12"/>
        <v>338.08972851213576</v>
      </c>
      <c r="AJ35" s="2">
        <f>+EO35*8*(MAX(D$12:D35)-D$12)*(10^9)*8.5136/1000000000</f>
        <v>79.08729045824079</v>
      </c>
      <c r="AK35" s="5">
        <f t="shared" si="1"/>
        <v>7.4057296587749155</v>
      </c>
      <c r="AL35" s="5">
        <f t="shared" si="2"/>
        <v>0.9331669042481039</v>
      </c>
      <c r="AM35" s="5">
        <f t="shared" si="3"/>
        <v>12.087751700205896</v>
      </c>
      <c r="AN35" s="2">
        <f t="shared" si="13"/>
        <v>44.839114555383105</v>
      </c>
      <c r="AO35" s="2">
        <f t="shared" si="14"/>
        <v>26.69440303593687</v>
      </c>
      <c r="AP35" s="3"/>
      <c r="AQ35" s="4">
        <f>'[5]VehFleetValuSummary'!T29</f>
        <v>284.45113975895146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5">
        <f>'[5]Fltsummary'!AE43</f>
        <v>0.3145617756503871</v>
      </c>
      <c r="BF35" s="5">
        <f>'[5]Fltsummary'!AG43</f>
        <v>0.1429196064975725</v>
      </c>
      <c r="BG35" s="5">
        <f>'[5]Fltsummary'!AJ43</f>
        <v>0.06728132376743444</v>
      </c>
      <c r="BH35" s="5">
        <f>'[5]Fltsummary'!AK43</f>
        <v>0.004045107405982564</v>
      </c>
      <c r="BI35" s="5">
        <f>'[5]Fltsummary'!AH43</f>
        <v>0.1628457467665006</v>
      </c>
      <c r="BJ35" s="5">
        <f>'[5]Fltsummary'!AF43</f>
        <v>0.033784559094446345</v>
      </c>
      <c r="BK35" s="5">
        <f>'[5]Fltsummary'!AI43</f>
        <v>0.24768938905084514</v>
      </c>
      <c r="BL35" s="5">
        <f>'[5]Fltsummary'!AL43</f>
        <v>0.026872491766831128</v>
      </c>
      <c r="BM35" s="3">
        <f>'[5]VMTSummary'!V43</f>
        <v>1424.858223642326</v>
      </c>
      <c r="BN35" s="3">
        <f>'[5]VMTSummary'!W43</f>
        <v>159.58741028590325</v>
      </c>
      <c r="BO35" s="3">
        <f>'[5]VMTSummary'!X43</f>
        <v>660.821365993063</v>
      </c>
      <c r="BP35" s="3">
        <f>'[5]VMTSummary'!Y43</f>
        <v>748.1134649314664</v>
      </c>
      <c r="BQ35" s="3">
        <f>'[5]VMTSummary'!Z43</f>
        <v>1159.2443531407089</v>
      </c>
      <c r="BR35" s="3">
        <f>'[5]VMTSummary'!AA43</f>
        <v>318.1531765836901</v>
      </c>
      <c r="BS35" s="3">
        <f>'[5]VMTSummary'!AB43</f>
        <v>20.56486396932023</v>
      </c>
      <c r="BT35" s="3">
        <f>'[5]VMTSummary'!AC43</f>
        <v>136.94614589228263</v>
      </c>
      <c r="BU35" s="3">
        <f>'[5]VMTSummary'!T43</f>
        <v>4628.2890044387605</v>
      </c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>
        <f>+'[5]HVY TRK ENERGY'!O83*'[5]HVY TRK ENERGY'!K83</f>
        <v>6.0851733795738765</v>
      </c>
      <c r="EF35">
        <f>+'[5]HVY TRK ENERGY'!M83*'[5]HVY TRK ENERGY'!K83</f>
        <v>0.4148656180542811</v>
      </c>
      <c r="EI35" s="4">
        <f t="shared" si="25"/>
        <v>0.5508588887029158</v>
      </c>
      <c r="EJ35" s="4">
        <f t="shared" si="25"/>
        <v>0.6181180061018221</v>
      </c>
      <c r="EK35" s="4">
        <f t="shared" si="25"/>
        <v>0.7480682705037065</v>
      </c>
      <c r="EL35" s="4">
        <f t="shared" si="25"/>
        <v>0.7275591875924248</v>
      </c>
      <c r="EM35" s="4">
        <f t="shared" si="25"/>
        <v>0.5657879923125283</v>
      </c>
      <c r="EN35" s="4">
        <f t="shared" si="25"/>
        <v>0.7525118854949476</v>
      </c>
      <c r="EO35" s="4">
        <f t="shared" si="25"/>
        <v>0.3821460394997208</v>
      </c>
      <c r="EP35" s="4">
        <f t="shared" si="25"/>
        <v>1.8986496105240043</v>
      </c>
      <c r="EQ35" s="4">
        <f t="shared" si="25"/>
        <v>1.3203052985093673</v>
      </c>
      <c r="ES35" s="4">
        <f t="shared" si="26"/>
        <v>17.504</v>
      </c>
      <c r="ET35" s="4">
        <f t="shared" si="26"/>
        <v>15.869919999999999</v>
      </c>
      <c r="EU35" s="4">
        <f t="shared" si="26"/>
        <v>18.760479999999998</v>
      </c>
      <c r="EV35" s="4">
        <f t="shared" si="26"/>
        <v>50.68938720000006</v>
      </c>
      <c r="EW35" s="4">
        <f t="shared" si="26"/>
        <v>43.04612160000005</v>
      </c>
      <c r="EX35" s="4">
        <f t="shared" si="26"/>
        <v>50.71869420000006</v>
      </c>
      <c r="EY35" s="4">
        <f t="shared" si="26"/>
        <v>51.02096</v>
      </c>
    </row>
    <row r="36" spans="1:155" ht="12.75">
      <c r="A36">
        <v>2034</v>
      </c>
      <c r="B36" s="19">
        <f>+'[5]LT ICE'!AI74+'[5]LT SI HEV GAS'!AI74+'[5]LT SI PHEV'!AI74-'[5]LT SI PHEV'!BC74+'[5]LT D PHEV'!AI74-'[5]LT D PHEV'!BC74+'[5]auto ICE'!AI74+'[5]auto SI HEV Gas'!AI74+'[5]auto SI PHEV'!AI74-'[5]auto SI PHEV'!BC74+'[5]auto D PHEV'!AI74-'[5]auto D PHEV'!BC74</f>
        <v>11.750525855293285</v>
      </c>
      <c r="C36" s="19">
        <f>+'[5]LT Dsl'!AI74+'[5]auto Dsl'!AI74</f>
        <v>2.8390263748664424</v>
      </c>
      <c r="D36" s="25">
        <f>+'[5]auto CNG'!AI74+'[5]LT CNG'!AI74</f>
        <v>3.1535069166742535</v>
      </c>
      <c r="E36" s="25">
        <f>+'[5]auto FCV'!AI74+'[5]LT FCV'!AI74</f>
        <v>0.2753994287907219</v>
      </c>
      <c r="F36" s="25">
        <f>'[5]auto SI PHEV'!BC74+'[5]LT SI PHEV'!BC74</f>
        <v>0.14169729343223675</v>
      </c>
      <c r="G36" s="25">
        <f>'[5]auto D PHEV'!BC74+'[5]LT D PHEV'!BC74</f>
        <v>0.019255785472058085</v>
      </c>
      <c r="H36" s="25">
        <f>'[5]auto EV'!AI74+'[5]LT EV'!AI74</f>
        <v>0.1917135814752312</v>
      </c>
      <c r="I36" s="25">
        <f t="shared" si="0"/>
        <v>18.37112523600423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9">
        <f t="shared" si="4"/>
        <v>0.07310858291902035</v>
      </c>
      <c r="Z36" s="19">
        <f t="shared" si="23"/>
        <v>0.10536906109422196</v>
      </c>
      <c r="AA36" s="19">
        <f t="shared" si="24"/>
        <v>0.17847764401324231</v>
      </c>
      <c r="AB36" s="4">
        <f t="shared" si="5"/>
        <v>206.95026136342534</v>
      </c>
      <c r="AC36" s="4">
        <f t="shared" si="6"/>
        <v>45.26816198619042</v>
      </c>
      <c r="AD36" s="4">
        <f t="shared" si="7"/>
        <v>59.62095860830343</v>
      </c>
      <c r="AE36" s="4">
        <f t="shared" si="8"/>
        <v>14.103447099870204</v>
      </c>
      <c r="AF36" s="4">
        <f t="shared" si="9"/>
        <v>6.10616327960074</v>
      </c>
      <c r="AG36" s="4">
        <f t="shared" si="10"/>
        <v>0.9789984780184021</v>
      </c>
      <c r="AH36" s="4">
        <f t="shared" si="11"/>
        <v>9.741441872612391</v>
      </c>
      <c r="AI36" s="4">
        <f t="shared" si="12"/>
        <v>342.76943268802097</v>
      </c>
      <c r="AJ36" s="2">
        <f>+EO36*8*(MAX(D$12:D36)-D$12)*(10^9)*8.5136/1000000000</f>
        <v>81.604067974989</v>
      </c>
      <c r="AK36" s="5">
        <f t="shared" si="1"/>
        <v>7.571752145895596</v>
      </c>
      <c r="AL36" s="5">
        <f t="shared" si="2"/>
        <v>1.0136433022529043</v>
      </c>
      <c r="AM36" s="5">
        <f t="shared" si="3"/>
        <v>12.741482011914691</v>
      </c>
      <c r="AN36" s="2">
        <f t="shared" si="13"/>
        <v>47.781169348591966</v>
      </c>
      <c r="AO36" s="2">
        <f t="shared" si="14"/>
        <v>28.740283703147757</v>
      </c>
      <c r="AP36" s="3"/>
      <c r="AQ36" s="4">
        <f>'[5]VehFleetValuSummary'!T30</f>
        <v>283.92104295831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5">
        <f>'[5]Fltsummary'!AE44</f>
        <v>0.3047801207341607</v>
      </c>
      <c r="BF36" s="5">
        <f>'[5]Fltsummary'!AG44</f>
        <v>0.14135151675095628</v>
      </c>
      <c r="BG36" s="5">
        <f>'[5]Fltsummary'!AJ44</f>
        <v>0.06886681613230108</v>
      </c>
      <c r="BH36" s="5">
        <f>'[5]Fltsummary'!AK44</f>
        <v>0.004470987344033931</v>
      </c>
      <c r="BI36" s="5">
        <f>'[5]Fltsummary'!AH44</f>
        <v>0.16716430774686566</v>
      </c>
      <c r="BJ36" s="5">
        <f>'[5]Fltsummary'!AF44</f>
        <v>0.03608697239966167</v>
      </c>
      <c r="BK36" s="5">
        <f>'[5]Fltsummary'!AI44</f>
        <v>0.24818390460686698</v>
      </c>
      <c r="BL36" s="5">
        <f>'[5]Fltsummary'!AL44</f>
        <v>0.029095374285153786</v>
      </c>
      <c r="BM36" s="3">
        <f>'[5]VMTSummary'!V44</f>
        <v>1414.1453964698298</v>
      </c>
      <c r="BN36" s="3">
        <f>'[5]VMTSummary'!W44</f>
        <v>171.87129488221277</v>
      </c>
      <c r="BO36" s="3">
        <f>'[5]VMTSummary'!X44</f>
        <v>658.4554298550685</v>
      </c>
      <c r="BP36" s="3">
        <f>'[5]VMTSummary'!Y44</f>
        <v>773.0200482587172</v>
      </c>
      <c r="BQ36" s="3">
        <f>'[5]VMTSummary'!Z44</f>
        <v>1170.711749308438</v>
      </c>
      <c r="BR36" s="3">
        <f>'[5]VMTSummary'!AA44</f>
        <v>328.3067637855212</v>
      </c>
      <c r="BS36" s="3">
        <f>'[5]VMTSummary'!AB44</f>
        <v>22.942294627692398</v>
      </c>
      <c r="BT36" s="3">
        <f>'[5]VMTSummary'!AC44</f>
        <v>149.04485715973837</v>
      </c>
      <c r="BU36" s="3">
        <f>'[5]VMTSummary'!T44</f>
        <v>4688.4978343472185</v>
      </c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>
        <f>+'[5]HVY TRK ENERGY'!O84*'[5]HVY TRK ENERGY'!K84</f>
        <v>6.191086962111304</v>
      </c>
      <c r="EF36">
        <f>+'[5]HVY TRK ENERGY'!M84*'[5]HVY TRK ENERGY'!K84</f>
        <v>0.42384401841371927</v>
      </c>
      <c r="EI36" s="4">
        <f t="shared" si="25"/>
        <v>0.5228576808989055</v>
      </c>
      <c r="EJ36" s="4">
        <f t="shared" si="25"/>
        <v>0.5869303240471525</v>
      </c>
      <c r="EK36" s="4">
        <f t="shared" si="25"/>
        <v>0.7101757533210704</v>
      </c>
      <c r="EL36" s="4">
        <f t="shared" si="25"/>
        <v>0.7063474103386248</v>
      </c>
      <c r="EM36" s="4">
        <f t="shared" si="25"/>
        <v>0.5397712240762068</v>
      </c>
      <c r="EN36" s="4">
        <f t="shared" si="25"/>
        <v>0.7145768340035558</v>
      </c>
      <c r="EO36" s="4">
        <f t="shared" si="25"/>
        <v>0.3821460394997208</v>
      </c>
      <c r="EP36" s="4">
        <f t="shared" si="25"/>
        <v>1.8986496105240043</v>
      </c>
      <c r="EQ36" s="4">
        <f t="shared" si="25"/>
        <v>1.3203052985093673</v>
      </c>
      <c r="ES36" s="4">
        <f t="shared" si="26"/>
        <v>17.612000000000002</v>
      </c>
      <c r="ET36" s="4">
        <f t="shared" si="26"/>
        <v>15.944959999999998</v>
      </c>
      <c r="EU36" s="4">
        <f t="shared" si="26"/>
        <v>18.906239999999997</v>
      </c>
      <c r="EV36" s="4">
        <f t="shared" si="26"/>
        <v>50.81247660000006</v>
      </c>
      <c r="EW36" s="4">
        <f t="shared" si="26"/>
        <v>43.09301280000005</v>
      </c>
      <c r="EX36" s="4">
        <f t="shared" si="26"/>
        <v>50.841783600000056</v>
      </c>
      <c r="EY36" s="4">
        <f t="shared" si="26"/>
        <v>51.21088</v>
      </c>
    </row>
    <row r="37" spans="1:170" s="1" customFormat="1" ht="12.75">
      <c r="A37" s="1">
        <v>2035</v>
      </c>
      <c r="B37" s="19">
        <f>+'[5]LT ICE'!AI75+'[5]LT SI HEV GAS'!AI75+'[5]LT SI PHEV'!AI75-'[5]LT SI PHEV'!BC75+'[5]LT D PHEV'!AI75-'[5]LT D PHEV'!BC75+'[5]auto ICE'!AI75+'[5]auto SI HEV Gas'!AI75+'[5]auto SI PHEV'!AI75-'[5]auto SI PHEV'!BC75+'[5]auto D PHEV'!AI75-'[5]auto D PHEV'!BC75</f>
        <v>11.79076428966805</v>
      </c>
      <c r="C37" s="19">
        <f>+'[5]LT Dsl'!AI75+'[5]auto Dsl'!AI75</f>
        <v>2.821358062036889</v>
      </c>
      <c r="D37" s="25">
        <f>+'[5]auto CNG'!AI75+'[5]LT CNG'!AI75</f>
        <v>3.2610174666643035</v>
      </c>
      <c r="E37" s="25">
        <f>+'[5]auto FCV'!AI75+'[5]LT FCV'!AI75</f>
        <v>0.2993239759424794</v>
      </c>
      <c r="F37" s="25">
        <f>'[5]auto SI PHEV'!BC75+'[5]LT SI PHEV'!BC75</f>
        <v>0.1469953701903542</v>
      </c>
      <c r="G37" s="25">
        <f>'[5]auto D PHEV'!BC75+'[5]LT D PHEV'!BC75</f>
        <v>0.021543644833081563</v>
      </c>
      <c r="H37" s="25">
        <f>'[5]auto EV'!AI75+'[5]LT EV'!AI75</f>
        <v>0.20643464709995818</v>
      </c>
      <c r="I37" s="25">
        <f t="shared" si="0"/>
        <v>18.547437456435112</v>
      </c>
      <c r="J37" s="25">
        <f>MIN(0.95,DT37/(EF37+B37))</f>
        <v>0.10372789028144928</v>
      </c>
      <c r="K37" s="25">
        <f>MIN(0.95,DU37/(EF37+B37))</f>
        <v>0.10372789028144928</v>
      </c>
      <c r="L37" s="25">
        <f>MIN(0.95,DV37/(EF37+B37))</f>
        <v>0.10372789028144928</v>
      </c>
      <c r="M37" s="25">
        <f>+DW37/($EE37+$C37)</f>
        <v>0.009265077018913753</v>
      </c>
      <c r="N37" s="25">
        <f>+DX37/($EE37+$C37)</f>
        <v>0.009265077018913753</v>
      </c>
      <c r="O37" s="25">
        <f>+DY37/($EE37+$C37)</f>
        <v>0.009265077018913753</v>
      </c>
      <c r="P37" s="25">
        <f>SUMPRODUCT($D$3:$H$3,$D37:$H37)+J37*$B37*$J$3+(1-J37)*$B37*$B$3+M37*$C37*$M$3+(1-M37)*$C$3*$C37</f>
        <v>444.18623407339254</v>
      </c>
      <c r="Q37" s="25">
        <f>SUMPRODUCT($D$3:$H$3,$D37:$H37)+K37*$B37*$K$3+(1-K37)*$B37*$B$3+N37*$C37*$M$3+(1-N37)*$C$3*$C37</f>
        <v>444.18623407339254</v>
      </c>
      <c r="R37" s="25">
        <f>SUMPRODUCT($D$3:$H$3,$D37:$H37)+L37*$B37*$L$3+(1-L37)*$B37*$B$3+O37*$C37*$M$3+(1-O37)*$C$3*$C37</f>
        <v>444.18623407339254</v>
      </c>
      <c r="S37" s="25">
        <f>P37/$I37</f>
        <v>23.94865787345088</v>
      </c>
      <c r="T37" s="25">
        <f>Q37/$I37</f>
        <v>23.94865787345088</v>
      </c>
      <c r="U37" s="25">
        <f>R37/$I37</f>
        <v>23.94865787345088</v>
      </c>
      <c r="V37" s="25">
        <f>P37/$BU37</f>
        <v>0.09298766306753722</v>
      </c>
      <c r="W37" s="25">
        <f>Q37/$BU37</f>
        <v>0.09298766306753722</v>
      </c>
      <c r="X37" s="25">
        <f>R37/$BU37</f>
        <v>0.09298766306753722</v>
      </c>
      <c r="Y37" s="20">
        <f t="shared" si="4"/>
        <v>0.07318642616934948</v>
      </c>
      <c r="Z37" s="19">
        <f t="shared" si="23"/>
        <v>0.10392154349845283</v>
      </c>
      <c r="AA37" s="7">
        <f t="shared" si="24"/>
        <v>0.1771079696678023</v>
      </c>
      <c r="AB37" s="4">
        <f t="shared" si="5"/>
        <v>208.93234321291786</v>
      </c>
      <c r="AC37" s="4">
        <f t="shared" si="6"/>
        <v>45.19815615383096</v>
      </c>
      <c r="AD37" s="4">
        <f t="shared" si="7"/>
        <v>62.12890477488831</v>
      </c>
      <c r="AE37" s="4">
        <f t="shared" si="8"/>
        <v>15.385491822624195</v>
      </c>
      <c r="AF37" s="4">
        <f t="shared" si="9"/>
        <v>6.341366158456349</v>
      </c>
      <c r="AG37" s="4">
        <f t="shared" si="10"/>
        <v>1.0979691228751094</v>
      </c>
      <c r="AH37" s="4">
        <f t="shared" si="11"/>
        <v>10.51486559204664</v>
      </c>
      <c r="AI37" s="6">
        <f t="shared" si="12"/>
        <v>349.5990968376394</v>
      </c>
      <c r="AJ37" s="2">
        <f>+EO37*8*(MAX(D$12:D37)-D$12)*(10^9)*8.5136/1000000000</f>
        <v>84.40229969376222</v>
      </c>
      <c r="AK37" s="5">
        <f t="shared" si="1"/>
        <v>7.750318951736306</v>
      </c>
      <c r="AL37" s="5">
        <f t="shared" si="2"/>
        <v>1.1002409856049002</v>
      </c>
      <c r="AM37" s="5">
        <f t="shared" si="3"/>
        <v>13.415536119020706</v>
      </c>
      <c r="AN37" s="2">
        <f t="shared" si="13"/>
        <v>50.874966100879924</v>
      </c>
      <c r="AO37" s="2">
        <f t="shared" si="14"/>
        <v>30.891684478686074</v>
      </c>
      <c r="AP37" s="10">
        <f>'[2]VehPrice'!$AD$132</f>
        <v>488.4598784110435</v>
      </c>
      <c r="AQ37" s="6">
        <f>'[5]VehFleetValuSummary'!T31</f>
        <v>285.2962754320016</v>
      </c>
      <c r="AR37" s="1">
        <f>'[2]VehPrice'!$AD$73</f>
        <v>21870.502290366705</v>
      </c>
      <c r="AS37" s="1">
        <f>'[2]VehPrice'!$AD$87</f>
        <v>25793.590983419504</v>
      </c>
      <c r="AT37" s="1">
        <f>'[2]VehPrice'!$AD$101</f>
        <v>21944.254899023756</v>
      </c>
      <c r="AU37" s="1">
        <f>'[2]VehPrice'!$AD$115</f>
        <v>23545.718561771588</v>
      </c>
      <c r="AV37" s="1">
        <f>'[2]VehPrice'!$AD$129</f>
        <v>30995.23445075123</v>
      </c>
      <c r="AW37" s="7">
        <f>'[2]Mkt Shares'!$AD$6</f>
        <v>0.4416297047877757</v>
      </c>
      <c r="AX37" s="7">
        <f>'[2]Mkt Shares'!$AD$7</f>
        <v>0.0912977411978674</v>
      </c>
      <c r="AY37" s="7">
        <f>'[2]Mkt Shares'!$AD$8</f>
        <v>0</v>
      </c>
      <c r="AZ37" s="7">
        <f>'[2]Mkt Shares'!$AD$9</f>
        <v>0</v>
      </c>
      <c r="BA37" s="7">
        <f>'[2]Mkt Shares'!$AD$11</f>
        <v>0</v>
      </c>
      <c r="BB37" s="7">
        <f>'[2]Mkt Shares'!$AD$12</f>
        <v>0</v>
      </c>
      <c r="BC37" s="7">
        <f>'[2]Mkt Shares'!$AD$13</f>
        <v>0.46707263803908283</v>
      </c>
      <c r="BD37" s="7">
        <f>'[2]Mkt Shares'!$AD$14</f>
        <v>0</v>
      </c>
      <c r="BE37" s="7">
        <f>'[5]Fltsummary'!AE45</f>
        <v>0.2964435015383899</v>
      </c>
      <c r="BF37" s="7">
        <f>'[5]Fltsummary'!AG45</f>
        <v>0.1394846703381909</v>
      </c>
      <c r="BG37" s="7">
        <f>'[5]Fltsummary'!AJ45</f>
        <v>0.07028708899317007</v>
      </c>
      <c r="BH37" s="7">
        <f>'[5]Fltsummary'!AK45</f>
        <v>0.004921297395234941</v>
      </c>
      <c r="BI37" s="7">
        <f>'[5]Fltsummary'!AH45</f>
        <v>0.17106507851299893</v>
      </c>
      <c r="BJ37" s="7">
        <f>'[5]Fltsummary'!AF45</f>
        <v>0.03834855410086126</v>
      </c>
      <c r="BK37" s="7">
        <f>'[5]Fltsummary'!AI45</f>
        <v>0.24820857352698064</v>
      </c>
      <c r="BL37" s="7">
        <f>'[5]Fltsummary'!AL45</f>
        <v>0.031241235594173314</v>
      </c>
      <c r="BM37" s="10">
        <f>'[5]VMTSummary'!V45</f>
        <v>1417.083245685761</v>
      </c>
      <c r="BN37" s="10">
        <f>'[5]VMTSummary'!W45</f>
        <v>185.18315783057403</v>
      </c>
      <c r="BO37" s="10">
        <f>'[5]VMTSummary'!X45</f>
        <v>658.8812325042727</v>
      </c>
      <c r="BP37" s="10">
        <f>'[5]VMTSummary'!Y45</f>
        <v>800.8089021042672</v>
      </c>
      <c r="BQ37" s="10">
        <f>'[5]VMTSummary'!Z45</f>
        <v>1187.5391315197849</v>
      </c>
      <c r="BR37" s="10">
        <f>'[5]VMTSummary'!AA45</f>
        <v>339.9191979192305</v>
      </c>
      <c r="BS37" s="10">
        <f>'[5]VMTSummary'!AB45</f>
        <v>25.641486967922845</v>
      </c>
      <c r="BT37" s="10">
        <f>'[5]VMTSummary'!AC45</f>
        <v>161.77338201913938</v>
      </c>
      <c r="BU37" s="10">
        <f>'[5]VMTSummary'!T45</f>
        <v>4776.8297365509525</v>
      </c>
      <c r="BV37" s="10"/>
      <c r="BW37" s="7">
        <f>+'[2]SCChoice'!$AD$253</f>
        <v>0.46886635165297763</v>
      </c>
      <c r="BX37" s="7">
        <f>+'[2]SCChoice'!$AD$254</f>
        <v>0.055119526339652496</v>
      </c>
      <c r="BY37" s="7">
        <f>+'[2]SCChoice'!$AD$255</f>
        <v>0</v>
      </c>
      <c r="BZ37" s="7">
        <f>+'[2]SCChoice'!$AD$256</f>
        <v>0</v>
      </c>
      <c r="CA37" s="7">
        <f>+'[2]SCChoice'!$AD$258</f>
        <v>0</v>
      </c>
      <c r="CB37" s="7">
        <f>+'[2]SCChoice'!$AD$259</f>
        <v>0</v>
      </c>
      <c r="CC37" s="7">
        <f>+'[2]SCChoice'!$AD$260</f>
        <v>0.47601412200736987</v>
      </c>
      <c r="CD37" s="7">
        <f>+'[2]SCChoice'!$AD$261</f>
        <v>0</v>
      </c>
      <c r="CE37" s="7">
        <f>+'[2]LCChoice'!$AD$253</f>
        <v>0.41594073952835975</v>
      </c>
      <c r="CF37" s="7">
        <f>+'[2]LCChoice'!$AD$254</f>
        <v>0.12356374586061906</v>
      </c>
      <c r="CG37" s="7">
        <f>+'[2]LCChoice'!$AD$255</f>
        <v>0</v>
      </c>
      <c r="CH37" s="7">
        <f>+'[2]LCChoice'!$AD$256</f>
        <v>0</v>
      </c>
      <c r="CI37" s="7">
        <f>+'[2]LCChoice'!$AD$258</f>
        <v>0</v>
      </c>
      <c r="CJ37" s="7">
        <f>+'[2]LCChoice'!$AD$259</f>
        <v>0</v>
      </c>
      <c r="CK37" s="7">
        <f>+'[2]LCChoice'!$AD$260</f>
        <v>0.4604955146110212</v>
      </c>
      <c r="CL37" s="7">
        <f>+'[2]LCChoice'!$AD$261</f>
        <v>0</v>
      </c>
      <c r="CM37" s="7">
        <f>+'[2]PUChoice'!$AD$253</f>
        <v>0.49284601837949293</v>
      </c>
      <c r="CN37" s="7">
        <f>+'[2]PUChoice'!$AD$254</f>
        <v>0.0311301710254715</v>
      </c>
      <c r="CO37" s="7">
        <f>+'[2]PUChoice'!$AD$255</f>
        <v>0</v>
      </c>
      <c r="CP37" s="7">
        <f>+'[2]PUChoice'!$AD$256</f>
        <v>0</v>
      </c>
      <c r="CQ37" s="7">
        <f>+'[2]PUChoice'!$AD$258</f>
        <v>0</v>
      </c>
      <c r="CR37" s="7">
        <f>+'[2]PUChoice'!$AD$259</f>
        <v>0</v>
      </c>
      <c r="CS37" s="7">
        <f>+'[2]PUChoice'!$AD$260</f>
        <v>0.4760238105950355</v>
      </c>
      <c r="CT37" s="7">
        <f>+'[2]PUChoice'!$AD$261</f>
        <v>0</v>
      </c>
      <c r="CU37" s="7">
        <f>+'[2]SSUChoice'!$AD$253</f>
        <v>0.42285200424316605</v>
      </c>
      <c r="CV37" s="7">
        <f>+'[2]SSUChoice'!$AD$254</f>
        <v>0.11531770958659718</v>
      </c>
      <c r="CW37" s="7">
        <f>+'[2]SSUChoice'!$AD$255</f>
        <v>0</v>
      </c>
      <c r="CX37" s="7">
        <f>+'[2]SSUChoice'!$AD$256</f>
        <v>0</v>
      </c>
      <c r="CY37" s="7">
        <f>+'[2]SSUChoice'!$AD$258</f>
        <v>0</v>
      </c>
      <c r="CZ37" s="7">
        <f>+'[2]SSUChoice'!$AD$259</f>
        <v>0</v>
      </c>
      <c r="DA37" s="7">
        <f>+'[2]SSUChoice'!$AD$260</f>
        <v>0.46183028617023675</v>
      </c>
      <c r="DB37" s="7">
        <f>+'[2]SSUChoice'!$AD$261</f>
        <v>0</v>
      </c>
      <c r="DC37" s="7">
        <f>+'[2]LSUChoice'!$AD$253</f>
        <v>0.4324893317383448</v>
      </c>
      <c r="DD37" s="7">
        <f>+'[2]LSUChoice'!$AD$254</f>
        <v>0.10426868324182062</v>
      </c>
      <c r="DE37" s="7">
        <f>+'[2]LSUChoice'!$AD$255</f>
        <v>0</v>
      </c>
      <c r="DF37" s="7">
        <f>+'[2]LSUChoice'!$AD$256</f>
        <v>0</v>
      </c>
      <c r="DG37" s="7">
        <f>+'[2]LSUChoice'!$AD$258</f>
        <v>0</v>
      </c>
      <c r="DH37" s="7">
        <f>+'[2]LSUChoice'!$AD$259</f>
        <v>0</v>
      </c>
      <c r="DI37" s="7">
        <f>+'[2]LSUChoice'!$AD$260</f>
        <v>0.4632419850198346</v>
      </c>
      <c r="DJ37" s="7">
        <f>+'[2]LSUChoice'!$AD$261</f>
        <v>0</v>
      </c>
      <c r="DK37" s="7">
        <f>+'[2]MPG'!$AD$81</f>
        <v>56.09411833557614</v>
      </c>
      <c r="DL37" s="7">
        <f>+'[2]MPG'!$AD$97</f>
        <v>51.90247347488177</v>
      </c>
      <c r="DM37" s="7">
        <f>+'[2]MPG'!$AD$113</f>
        <v>39.08287586329103</v>
      </c>
      <c r="DN37" s="7">
        <f>+'[2]MPG'!$AD$129</f>
        <v>44.95563674588199</v>
      </c>
      <c r="DO37" s="7">
        <f>+'[2]MPG'!$AD$145</f>
        <v>39.38091177874026</v>
      </c>
      <c r="DP37" s="7">
        <f>+'[2]MPG'!$AD$32</f>
        <v>48.82430692859824</v>
      </c>
      <c r="DQ37" s="7">
        <f>+'[2]MPG'!$AD$48</f>
        <v>53.72291994030927</v>
      </c>
      <c r="DR37" s="7">
        <f>+'[2]MPG'!$AD$64</f>
        <v>41.19386355913549</v>
      </c>
      <c r="DS37" s="19"/>
      <c r="DT37">
        <f>'[3]BiofuelVolumes'!$E$14</f>
        <v>1.26795</v>
      </c>
      <c r="DU37">
        <f>'[3]BiofuelVolumes'!$E$11</f>
        <v>1.26795</v>
      </c>
      <c r="DV37">
        <f>'[3]BiofuelVolumes'!$E$10</f>
        <v>1.26795</v>
      </c>
      <c r="DW37">
        <f>'[3]BiofuelVolumes'!$F$14</f>
        <v>0.08453</v>
      </c>
      <c r="DX37">
        <f>'[3]BiofuelVolumes'!$F$11</f>
        <v>0.08453</v>
      </c>
      <c r="DY37">
        <f>'[3]BiofuelVolumes'!$F$10</f>
        <v>0.08453</v>
      </c>
      <c r="DZ37">
        <f>+'[3]BiofuelVolumes'!$N$14</f>
        <v>16.7231051948998</v>
      </c>
      <c r="EA37">
        <f>+'[3]BiofuelVolumes'!$N$11</f>
        <v>16.7231051948998</v>
      </c>
      <c r="EB37">
        <f>+'[3]BiofuelVolumes'!$N$10</f>
        <v>16.7231051948998</v>
      </c>
      <c r="EC37">
        <f>+'[3]BiofuelVolumes'!$O$14</f>
        <v>5.676011562275986</v>
      </c>
      <c r="ED37"/>
      <c r="EE37">
        <f>+'[5]HVY TRK ENERGY'!O85*'[5]HVY TRK ENERGY'!K85</f>
        <v>6.302149473565916</v>
      </c>
      <c r="EF37">
        <f>+'[5]HVY TRK ENERGY'!M85*'[5]HVY TRK ENERGY'!K85</f>
        <v>0.43304549340588855</v>
      </c>
      <c r="EG37"/>
      <c r="EH37"/>
      <c r="EI37" s="6">
        <f>'[3]Fuel $'!G$49</f>
        <v>0.49485647309489517</v>
      </c>
      <c r="EJ37" s="6">
        <f>'[3]Fuel $'!G$50</f>
        <v>0.5557426419924829</v>
      </c>
      <c r="EK37" s="6">
        <f>'[3]Fuel $'!G$51</f>
        <v>0.6722832361384341</v>
      </c>
      <c r="EL37" s="4">
        <f>'[3]Fuel $'!G$52</f>
        <v>0.6851356330848248</v>
      </c>
      <c r="EM37" s="4">
        <f>'[3]Fuel $'!G$53</f>
        <v>0.5137544558398851</v>
      </c>
      <c r="EN37" s="4">
        <f>'[3]Fuel $'!G$54</f>
        <v>0.6766417825121641</v>
      </c>
      <c r="EO37" s="6">
        <f>+'[3]Fuel $'!$G$21</f>
        <v>0.3821460394997208</v>
      </c>
      <c r="EP37" s="6">
        <f>'[3]Fuel $'!G29</f>
        <v>1.8986496105240038</v>
      </c>
      <c r="EQ37" s="6">
        <f>'[3]Fuel $'!G55</f>
        <v>1.3203052985093673</v>
      </c>
      <c r="ES37" s="27">
        <f>+'[3]Conv'!$G$324</f>
        <v>17.72</v>
      </c>
      <c r="ET37" s="27">
        <f>+'[3]Diesel'!$G$320</f>
        <v>16.02</v>
      </c>
      <c r="EU37" s="27">
        <f>'[3]CNGV'!$G$709</f>
        <v>19.052</v>
      </c>
      <c r="EV37" s="27">
        <f>+'[3]BEV100'!$G$1176</f>
        <v>50.93556600000006</v>
      </c>
      <c r="EW37" s="27">
        <f>+'[3]PHEV10'!$G$1432</f>
        <v>43.13990400000005</v>
      </c>
      <c r="EX37" s="27">
        <f>+'[3]PHEV40'!$G$1594</f>
        <v>50.96487300000006</v>
      </c>
      <c r="EY37" s="30">
        <f>+'[3]FCEV'!$G$751</f>
        <v>51.4008</v>
      </c>
      <c r="FH37"/>
      <c r="FI37"/>
      <c r="FJ37"/>
      <c r="FK37"/>
      <c r="FL37"/>
      <c r="FM37"/>
      <c r="FN37"/>
    </row>
    <row r="38" spans="1:155" ht="12.75">
      <c r="A38">
        <v>2036</v>
      </c>
      <c r="B38" s="19">
        <f>+'[5]LT ICE'!AI76+'[5]LT SI HEV GAS'!AI76+'[5]LT SI PHEV'!AI76-'[5]LT SI PHEV'!BC76+'[5]LT D PHEV'!AI76-'[5]LT D PHEV'!BC76+'[5]auto ICE'!AI76+'[5]auto SI HEV Gas'!AI76+'[5]auto SI PHEV'!AI76-'[5]auto SI PHEV'!BC76+'[5]auto D PHEV'!AI76-'[5]auto D PHEV'!BC76</f>
        <v>11.625025315870207</v>
      </c>
      <c r="C38" s="19">
        <f>+'[5]LT Dsl'!AI76+'[5]auto Dsl'!AI76</f>
        <v>2.7337929137194763</v>
      </c>
      <c r="D38" s="25">
        <f>+'[5]auto CNG'!AI76+'[5]LT CNG'!AI76</f>
        <v>3.2948638690575227</v>
      </c>
      <c r="E38" s="25">
        <f>+'[5]auto FCV'!AI76+'[5]LT FCV'!AI76</f>
        <v>0.31610560958655287</v>
      </c>
      <c r="F38" s="25">
        <f>'[5]auto SI PHEV'!BC76+'[5]LT SI PHEV'!BC76</f>
        <v>0.14882708401908884</v>
      </c>
      <c r="G38" s="25">
        <f>'[5]auto D PHEV'!BC76+'[5]LT D PHEV'!BC76</f>
        <v>0.023464548902378327</v>
      </c>
      <c r="H38" s="25">
        <f>'[5]auto EV'!AI76+'[5]LT EV'!AI76</f>
        <v>0.21657867957108273</v>
      </c>
      <c r="I38" s="25">
        <f t="shared" si="0"/>
        <v>18.35865802072631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9">
        <f t="shared" si="4"/>
        <v>0.07232400235712681</v>
      </c>
      <c r="Z38" s="19">
        <f t="shared" si="23"/>
        <v>0.10250419194684225</v>
      </c>
      <c r="AA38" s="19">
        <f t="shared" si="24"/>
        <v>0.17482819430396906</v>
      </c>
      <c r="AB38" s="4">
        <f t="shared" si="5"/>
        <v>207.2918714204459</v>
      </c>
      <c r="AC38" s="4">
        <f t="shared" si="6"/>
        <v>44.00575518042586</v>
      </c>
      <c r="AD38" s="4">
        <f t="shared" si="7"/>
        <v>63.49229034584799</v>
      </c>
      <c r="AE38" s="4">
        <f t="shared" si="8"/>
        <v>16.34999366576719</v>
      </c>
      <c r="AF38" s="4">
        <f t="shared" si="9"/>
        <v>6.457024190134753</v>
      </c>
      <c r="AG38" s="4">
        <f t="shared" si="10"/>
        <v>1.20398232612125</v>
      </c>
      <c r="AH38" s="4">
        <f t="shared" si="11"/>
        <v>11.106455429559587</v>
      </c>
      <c r="AI38" s="4">
        <f t="shared" si="12"/>
        <v>349.90737255830254</v>
      </c>
      <c r="AJ38" s="2">
        <f>+EO38*8*(MAX(D$12:D38)-D$12)*(10^9)*8.5136/1000000000</f>
        <v>85.28323720874873</v>
      </c>
      <c r="AK38" s="5">
        <f t="shared" si="1"/>
        <v>7.808724965909527</v>
      </c>
      <c r="AL38" s="5">
        <f t="shared" si="2"/>
        <v>1.169046565031001</v>
      </c>
      <c r="AM38" s="5">
        <f t="shared" si="3"/>
        <v>13.855204269375587</v>
      </c>
      <c r="AN38" s="2">
        <f t="shared" si="13"/>
        <v>53.045078802984165</v>
      </c>
      <c r="AO38" s="2">
        <f t="shared" si="14"/>
        <v>32.40076297482837</v>
      </c>
      <c r="AP38" s="3"/>
      <c r="AQ38" s="4">
        <f>'[5]VehFleetValuSummary'!T32</f>
        <v>285.0119172486854</v>
      </c>
      <c r="AR38" s="23"/>
      <c r="AS38" s="23"/>
      <c r="AT38" s="23"/>
      <c r="AU38" s="23"/>
      <c r="AV38" s="23"/>
      <c r="AW38" s="19"/>
      <c r="AX38" s="19"/>
      <c r="AY38" s="19"/>
      <c r="AZ38" s="19"/>
      <c r="BA38" s="19"/>
      <c r="BB38" s="19"/>
      <c r="BC38" s="19"/>
      <c r="BD38" s="19"/>
      <c r="BE38" s="5">
        <f>'[5]Fltsummary'!AE46</f>
        <v>0.29149525644035257</v>
      </c>
      <c r="BF38" s="5">
        <f>'[5]Fltsummary'!AG46</f>
        <v>0.1366482985249447</v>
      </c>
      <c r="BG38" s="5">
        <f>'[5]Fltsummary'!AJ46</f>
        <v>0.07140491131535184</v>
      </c>
      <c r="BH38" s="5">
        <f>'[5]Fltsummary'!AK46</f>
        <v>0.00539394579827446</v>
      </c>
      <c r="BI38" s="5">
        <f>'[5]Fltsummary'!AH46</f>
        <v>0.17432478811424965</v>
      </c>
      <c r="BJ38" s="5">
        <f>'[5]Fltsummary'!AF46</f>
        <v>0.040555699683443</v>
      </c>
      <c r="BK38" s="5">
        <f>'[5]Fltsummary'!AI46</f>
        <v>0.24688638576440872</v>
      </c>
      <c r="BL38" s="5">
        <f>'[5]Fltsummary'!AL46</f>
        <v>0.03329071435897514</v>
      </c>
      <c r="BM38" s="3">
        <f>'[5]VMTSummary'!V46</f>
        <v>1422.9195699470874</v>
      </c>
      <c r="BN38" s="3">
        <f>'[5]VMTSummary'!W46</f>
        <v>197.5301506184165</v>
      </c>
      <c r="BO38" s="3">
        <f>'[5]VMTSummary'!X46</f>
        <v>652.1223398987063</v>
      </c>
      <c r="BP38" s="3">
        <f>'[5]VMTSummary'!Y46</f>
        <v>822.3809963963712</v>
      </c>
      <c r="BQ38" s="3">
        <f>'[5]VMTSummary'!Z46</f>
        <v>1192.8330801249454</v>
      </c>
      <c r="BR38" s="3">
        <f>'[5]VMTSummary'!AA46</f>
        <v>348.52965546303903</v>
      </c>
      <c r="BS38" s="3">
        <f>'[5]VMTSummary'!AB46</f>
        <v>28.37475196283212</v>
      </c>
      <c r="BT38" s="3">
        <f>'[5]VMTSummary'!AC46</f>
        <v>173.3626765719207</v>
      </c>
      <c r="BU38" s="3">
        <f>'[5]VMTSummary'!T46</f>
        <v>4838.053220983319</v>
      </c>
      <c r="BV38" s="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>
        <f>+'[5]HVY TRK ENERGY'!O86*'[5]HVY TRK ENERGY'!K86</f>
        <v>6.392252017158107</v>
      </c>
      <c r="EF38">
        <f>+'[5]HVY TRK ENERGY'!M86*'[5]HVY TRK ENERGY'!K86</f>
        <v>0.42000610138477296</v>
      </c>
      <c r="EI38" s="4">
        <f aca="true" t="shared" si="27" ref="EI38:EQ41">+EI37+(EI$42-EI$37)/5</f>
        <v>0.4681626004173092</v>
      </c>
      <c r="EJ38" s="4">
        <f t="shared" si="27"/>
        <v>0.52591402339826</v>
      </c>
      <c r="EK38" s="4">
        <f t="shared" si="27"/>
        <v>0.6363721236748417</v>
      </c>
      <c r="EL38" s="4">
        <f t="shared" si="27"/>
        <v>0.6653786011109526</v>
      </c>
      <c r="EM38" s="4">
        <f t="shared" si="27"/>
        <v>0.4889659412363435</v>
      </c>
      <c r="EN38" s="4">
        <f t="shared" si="27"/>
        <v>0.6406998509510952</v>
      </c>
      <c r="EO38" s="4">
        <f t="shared" si="27"/>
        <v>0.3821460394997208</v>
      </c>
      <c r="EP38" s="4">
        <f t="shared" si="27"/>
        <v>1.8986496105240038</v>
      </c>
      <c r="EQ38" s="4">
        <f t="shared" si="27"/>
        <v>1.3203052985093673</v>
      </c>
      <c r="ES38" s="4">
        <f aca="true" t="shared" si="28" ref="ES38:EY41">+ES37+(ES$42-ES$37)/5</f>
        <v>17.831519999999998</v>
      </c>
      <c r="ET38" s="4">
        <f t="shared" si="28"/>
        <v>16.09696</v>
      </c>
      <c r="EU38" s="4">
        <f t="shared" si="28"/>
        <v>19.27008</v>
      </c>
      <c r="EV38" s="4">
        <f t="shared" si="28"/>
        <v>51.28138860000006</v>
      </c>
      <c r="EW38" s="4">
        <f t="shared" si="28"/>
        <v>43.386082800000054</v>
      </c>
      <c r="EX38" s="4">
        <f t="shared" si="28"/>
        <v>51.31069560000006</v>
      </c>
      <c r="EY38" s="4">
        <f t="shared" si="28"/>
        <v>51.7232</v>
      </c>
    </row>
    <row r="39" spans="1:155" ht="12.75">
      <c r="A39">
        <v>2037</v>
      </c>
      <c r="B39" s="19">
        <f>+'[5]LT ICE'!AI77+'[5]LT SI HEV GAS'!AI77+'[5]LT SI PHEV'!AI77-'[5]LT SI PHEV'!BC77+'[5]LT D PHEV'!AI77-'[5]LT D PHEV'!BC77+'[5]auto ICE'!AI77+'[5]auto SI HEV Gas'!AI77+'[5]auto SI PHEV'!AI77-'[5]auto SI PHEV'!BC77+'[5]auto D PHEV'!AI77-'[5]auto D PHEV'!BC77</f>
        <v>11.616298884329305</v>
      </c>
      <c r="C39" s="19">
        <f>+'[5]LT Dsl'!AI77+'[5]auto Dsl'!AI77</f>
        <v>2.6617497951434945</v>
      </c>
      <c r="D39" s="25">
        <f>+'[5]auto CNG'!AI77+'[5]LT CNG'!AI77</f>
        <v>3.358540268554693</v>
      </c>
      <c r="E39" s="25">
        <f>+'[5]auto FCV'!AI77+'[5]LT FCV'!AI77</f>
        <v>0.3361435310112827</v>
      </c>
      <c r="F39" s="25">
        <f>'[5]auto SI PHEV'!BC77+'[5]LT SI PHEV'!BC77</f>
        <v>0.1520425053392472</v>
      </c>
      <c r="G39" s="25">
        <f>'[5]auto D PHEV'!BC77+'[5]LT D PHEV'!BC77</f>
        <v>0.02581872292323667</v>
      </c>
      <c r="H39" s="25">
        <f>'[5]auto EV'!AI77+'[5]LT EV'!AI77</f>
        <v>0.22950808470071396</v>
      </c>
      <c r="I39" s="25">
        <f t="shared" si="0"/>
        <v>18.380101792001973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9">
        <f t="shared" si="4"/>
        <v>0.07232370099512343</v>
      </c>
      <c r="Z39" s="19">
        <f t="shared" si="23"/>
        <v>0.10116558693104488</v>
      </c>
      <c r="AA39" s="19">
        <f t="shared" si="24"/>
        <v>0.1734892879261683</v>
      </c>
      <c r="AB39" s="4">
        <f t="shared" si="5"/>
        <v>208.43171553347605</v>
      </c>
      <c r="AC39" s="4">
        <f t="shared" si="6"/>
        <v>43.05092824666727</v>
      </c>
      <c r="AD39" s="4">
        <f t="shared" si="7"/>
        <v>65.45177012003683</v>
      </c>
      <c r="AE39" s="4">
        <f t="shared" si="8"/>
        <v>17.494791757600815</v>
      </c>
      <c r="AF39" s="4">
        <f t="shared" si="9"/>
        <v>6.63395836728144</v>
      </c>
      <c r="AG39" s="4">
        <f t="shared" si="10"/>
        <v>1.3337053305849338</v>
      </c>
      <c r="AH39" s="4">
        <f t="shared" si="11"/>
        <v>11.84886236095126</v>
      </c>
      <c r="AI39" s="4">
        <f t="shared" si="12"/>
        <v>354.24573171659864</v>
      </c>
      <c r="AJ39" s="2">
        <f>+EO39*8*(MAX(D$12:D39)-D$12)*(10^9)*8.5136/1000000000</f>
        <v>86.9405752172209</v>
      </c>
      <c r="AK39" s="5">
        <f t="shared" si="1"/>
        <v>7.905405949611815</v>
      </c>
      <c r="AL39" s="5">
        <f t="shared" si="2"/>
        <v>1.24858888274022</v>
      </c>
      <c r="AM39" s="5">
        <f t="shared" si="3"/>
        <v>14.38397399959369</v>
      </c>
      <c r="AN39" s="2">
        <f t="shared" si="13"/>
        <v>55.636277534278705</v>
      </c>
      <c r="AO39" s="2">
        <f t="shared" si="14"/>
        <v>34.202661226857465</v>
      </c>
      <c r="AP39" s="3"/>
      <c r="AQ39" s="4">
        <f>'[5]VehFleetValuSummary'!T33</f>
        <v>284.7787250501977</v>
      </c>
      <c r="AR39" s="23"/>
      <c r="AS39" s="23"/>
      <c r="AT39" s="23"/>
      <c r="AU39" s="23"/>
      <c r="AV39" s="23"/>
      <c r="AW39" s="19"/>
      <c r="AX39" s="19"/>
      <c r="AY39" s="19"/>
      <c r="AZ39" s="19"/>
      <c r="BA39" s="19"/>
      <c r="BB39" s="19"/>
      <c r="BC39" s="19"/>
      <c r="BD39" s="19"/>
      <c r="BE39" s="5">
        <f>'[5]Fltsummary'!AE47</f>
        <v>0.29068632112997017</v>
      </c>
      <c r="BF39" s="5">
        <f>'[5]Fltsummary'!AG47</f>
        <v>0.13260433633058488</v>
      </c>
      <c r="BG39" s="5">
        <f>'[5]Fltsummary'!AJ47</f>
        <v>0.072165846362163</v>
      </c>
      <c r="BH39" s="5">
        <f>'[5]Fltsummary'!AK47</f>
        <v>0.005881923816714348</v>
      </c>
      <c r="BI39" s="5">
        <f>'[5]Fltsummary'!AH47</f>
        <v>0.17682278697418607</v>
      </c>
      <c r="BJ39" s="5">
        <f>'[5]Fltsummary'!AF47</f>
        <v>0.04267605020730556</v>
      </c>
      <c r="BK39" s="5">
        <f>'[5]Fltsummary'!AI47</f>
        <v>0.243945392586133</v>
      </c>
      <c r="BL39" s="5">
        <f>'[5]Fltsummary'!AL47</f>
        <v>0.035217342592942874</v>
      </c>
      <c r="BM39" s="3">
        <f>'[5]VMTSummary'!V47</f>
        <v>1439.3461388023688</v>
      </c>
      <c r="BN39" s="3">
        <f>'[5]VMTSummary'!W47</f>
        <v>209.67480115502826</v>
      </c>
      <c r="BO39" s="3">
        <f>'[5]VMTSummary'!X47</f>
        <v>642.076508593027</v>
      </c>
      <c r="BP39" s="3">
        <f>'[5]VMTSummary'!Y47</f>
        <v>841.7032211852231</v>
      </c>
      <c r="BQ39" s="3">
        <f>'[5]VMTSummary'!Z47</f>
        <v>1193.452243639243</v>
      </c>
      <c r="BR39" s="3">
        <f>'[5]VMTSummary'!AA47</f>
        <v>356.12094188084575</v>
      </c>
      <c r="BS39" s="3">
        <f>'[5]VMTSummary'!AB47</f>
        <v>31.236505764351087</v>
      </c>
      <c r="BT39" s="3">
        <f>'[5]VMTSummary'!AC47</f>
        <v>184.44832295799617</v>
      </c>
      <c r="BU39" s="3">
        <f>'[5]VMTSummary'!T47</f>
        <v>4898.058683978083</v>
      </c>
      <c r="BV39" s="3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>
        <f>+'[5]HVY TRK ENERGY'!O87*'[5]HVY TRK ENERGY'!K87</f>
        <v>6.538076859133979</v>
      </c>
      <c r="EF39">
        <f>+'[5]HVY TRK ENERGY'!M87*'[5]HVY TRK ENERGY'!K87</f>
        <v>0.4258013569253727</v>
      </c>
      <c r="EI39" s="4">
        <f t="shared" si="27"/>
        <v>0.4414687277397233</v>
      </c>
      <c r="EJ39" s="4">
        <f t="shared" si="27"/>
        <v>0.496085404804037</v>
      </c>
      <c r="EK39" s="4">
        <f t="shared" si="27"/>
        <v>0.6004610112112494</v>
      </c>
      <c r="EL39" s="4">
        <f t="shared" si="27"/>
        <v>0.6456215691370804</v>
      </c>
      <c r="EM39" s="4">
        <f t="shared" si="27"/>
        <v>0.4641774266328019</v>
      </c>
      <c r="EN39" s="4">
        <f t="shared" si="27"/>
        <v>0.6047579193900262</v>
      </c>
      <c r="EO39" s="4">
        <f t="shared" si="27"/>
        <v>0.3821460394997208</v>
      </c>
      <c r="EP39" s="4">
        <f t="shared" si="27"/>
        <v>1.8986496105240038</v>
      </c>
      <c r="EQ39" s="4">
        <f t="shared" si="27"/>
        <v>1.3203052985093673</v>
      </c>
      <c r="ES39" s="4">
        <f t="shared" si="28"/>
        <v>17.943039999999996</v>
      </c>
      <c r="ET39" s="4">
        <f t="shared" si="28"/>
        <v>16.17392</v>
      </c>
      <c r="EU39" s="4">
        <f t="shared" si="28"/>
        <v>19.48816</v>
      </c>
      <c r="EV39" s="4">
        <f t="shared" si="28"/>
        <v>51.627211200000055</v>
      </c>
      <c r="EW39" s="4">
        <f t="shared" si="28"/>
        <v>43.63226160000006</v>
      </c>
      <c r="EX39" s="4">
        <f t="shared" si="28"/>
        <v>51.65651820000006</v>
      </c>
      <c r="EY39" s="4">
        <f t="shared" si="28"/>
        <v>52.0456</v>
      </c>
    </row>
    <row r="40" spans="1:155" ht="12.75">
      <c r="A40">
        <v>2038</v>
      </c>
      <c r="B40" s="19">
        <f>+'[5]LT ICE'!AI78+'[5]LT SI HEV GAS'!AI78+'[5]LT SI PHEV'!AI78-'[5]LT SI PHEV'!BC78+'[5]LT D PHEV'!AI78-'[5]LT D PHEV'!BC78+'[5]auto ICE'!AI78+'[5]auto SI HEV Gas'!AI78+'[5]auto SI PHEV'!AI78-'[5]auto SI PHEV'!BC78+'[5]auto D PHEV'!AI78-'[5]auto D PHEV'!BC78</f>
        <v>11.604813274403352</v>
      </c>
      <c r="C40" s="19">
        <f>+'[5]LT Dsl'!AI78+'[5]auto Dsl'!AI78</f>
        <v>2.592283339552586</v>
      </c>
      <c r="D40" s="25">
        <f>+'[5]auto CNG'!AI78+'[5]LT CNG'!AI78</f>
        <v>3.4142622789264987</v>
      </c>
      <c r="E40" s="25">
        <f>+'[5]auto FCV'!AI78+'[5]LT FCV'!AI78</f>
        <v>0.3550557649776841</v>
      </c>
      <c r="F40" s="25">
        <f>'[5]auto SI PHEV'!BC78+'[5]LT SI PHEV'!BC78</f>
        <v>0.15497303434027443</v>
      </c>
      <c r="G40" s="25">
        <f>'[5]auto D PHEV'!BC78+'[5]LT D PHEV'!BC78</f>
        <v>0.02825621806726443</v>
      </c>
      <c r="H40" s="25">
        <f>'[5]auto EV'!AI78+'[5]LT EV'!AI78</f>
        <v>0.24209530105919747</v>
      </c>
      <c r="I40" s="25">
        <f t="shared" si="0"/>
        <v>18.391739211326854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9">
        <f t="shared" si="4"/>
        <v>0.07231690283906925</v>
      </c>
      <c r="Z40" s="19">
        <f t="shared" si="23"/>
        <v>0.09988736804561572</v>
      </c>
      <c r="AA40" s="19">
        <f t="shared" si="24"/>
        <v>0.17220427088468498</v>
      </c>
      <c r="AB40" s="4">
        <f t="shared" si="5"/>
        <v>209.51979755151172</v>
      </c>
      <c r="AC40" s="4">
        <f t="shared" si="6"/>
        <v>42.12688547706833</v>
      </c>
      <c r="AD40" s="4">
        <f t="shared" si="7"/>
        <v>67.28227189147253</v>
      </c>
      <c r="AE40" s="4">
        <f t="shared" si="8"/>
        <v>18.59356030035136</v>
      </c>
      <c r="AF40" s="4">
        <f t="shared" si="9"/>
        <v>6.799975050906894</v>
      </c>
      <c r="AG40" s="4">
        <f t="shared" si="10"/>
        <v>1.4693894816530038</v>
      </c>
      <c r="AH40" s="4">
        <f t="shared" si="11"/>
        <v>12.582427264770859</v>
      </c>
      <c r="AI40" s="4">
        <f t="shared" si="12"/>
        <v>358.3743070177347</v>
      </c>
      <c r="AJ40" s="2">
        <f>+EO40*8*(MAX(D$12:D40)-D$12)*(10^9)*8.5136/1000000000</f>
        <v>88.3908802977049</v>
      </c>
      <c r="AK40" s="5">
        <f t="shared" si="1"/>
        <v>7.9881928595043465</v>
      </c>
      <c r="AL40" s="5">
        <f t="shared" si="2"/>
        <v>1.3259944421470216</v>
      </c>
      <c r="AM40" s="5">
        <f t="shared" si="3"/>
        <v>14.86796274155628</v>
      </c>
      <c r="AN40" s="2">
        <f t="shared" si="13"/>
        <v>58.081908277156295</v>
      </c>
      <c r="AO40" s="2">
        <f t="shared" si="14"/>
        <v>35.903332698897806</v>
      </c>
      <c r="AP40" s="3"/>
      <c r="AQ40" s="4">
        <f>'[5]VehFleetValuSummary'!T34</f>
        <v>284.48434326344443</v>
      </c>
      <c r="AR40" s="23"/>
      <c r="AS40" s="23"/>
      <c r="AT40" s="23"/>
      <c r="AU40" s="23"/>
      <c r="AV40" s="23"/>
      <c r="AW40" s="19"/>
      <c r="AX40" s="19"/>
      <c r="AY40" s="19"/>
      <c r="AZ40" s="19"/>
      <c r="BA40" s="19"/>
      <c r="BB40" s="19"/>
      <c r="BC40" s="19"/>
      <c r="BD40" s="19"/>
      <c r="BE40" s="5">
        <f>'[5]Fltsummary'!AE48</f>
        <v>0.2903076104709631</v>
      </c>
      <c r="BF40" s="5">
        <f>'[5]Fltsummary'!AG48</f>
        <v>0.12884280042814994</v>
      </c>
      <c r="BG40" s="5">
        <f>'[5]Fltsummary'!AJ48</f>
        <v>0.07281143596839881</v>
      </c>
      <c r="BH40" s="5">
        <f>'[5]Fltsummary'!AK48</f>
        <v>0.006382563013857285</v>
      </c>
      <c r="BI40" s="5">
        <f>'[5]Fltsummary'!AH48</f>
        <v>0.17891593123230853</v>
      </c>
      <c r="BJ40" s="5">
        <f>'[5]Fltsummary'!AF48</f>
        <v>0.04470603775466517</v>
      </c>
      <c r="BK40" s="5">
        <f>'[5]Fltsummary'!AI48</f>
        <v>0.24101279760991623</v>
      </c>
      <c r="BL40" s="5">
        <f>'[5]Fltsummary'!AL48</f>
        <v>0.0370208235217409</v>
      </c>
      <c r="BM40" s="3">
        <f>'[5]VMTSummary'!V48</f>
        <v>1456.5776069675276</v>
      </c>
      <c r="BN40" s="3">
        <f>'[5]VMTSummary'!W48</f>
        <v>221.55832996762098</v>
      </c>
      <c r="BO40" s="3">
        <f>'[5]VMTSummary'!X48</f>
        <v>632.3808856378494</v>
      </c>
      <c r="BP40" s="3">
        <f>'[5]VMTSummary'!Y48</f>
        <v>859.495984767412</v>
      </c>
      <c r="BQ40" s="3">
        <f>'[5]VMTSummary'!Z48</f>
        <v>1193.2500174407478</v>
      </c>
      <c r="BR40" s="3">
        <f>'[5]VMTSummary'!AA48</f>
        <v>363.15687989478545</v>
      </c>
      <c r="BS40" s="3">
        <f>'[5]VMTSummary'!AB48</f>
        <v>34.208529325243106</v>
      </c>
      <c r="BT40" s="3">
        <f>'[5]VMTSummary'!AC48</f>
        <v>194.98093824509283</v>
      </c>
      <c r="BU40" s="3">
        <f>'[5]VMTSummary'!T48</f>
        <v>4955.609172246281</v>
      </c>
      <c r="BV40" s="3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>
        <f>+'[5]HVY TRK ENERGY'!O88*'[5]HVY TRK ENERGY'!K88</f>
        <v>6.619659248241106</v>
      </c>
      <c r="EF40">
        <f>+'[5]HVY TRK ENERGY'!M88*'[5]HVY TRK ENERGY'!K88</f>
        <v>0.4281854281390064</v>
      </c>
      <c r="EI40" s="4">
        <f t="shared" si="27"/>
        <v>0.41477485506213735</v>
      </c>
      <c r="EJ40" s="4">
        <f t="shared" si="27"/>
        <v>0.46625678620981403</v>
      </c>
      <c r="EK40" s="4">
        <f t="shared" si="27"/>
        <v>0.564549898747657</v>
      </c>
      <c r="EL40" s="4">
        <f t="shared" si="27"/>
        <v>0.6258645371632081</v>
      </c>
      <c r="EM40" s="4">
        <f t="shared" si="27"/>
        <v>0.43938891202926034</v>
      </c>
      <c r="EN40" s="4">
        <f t="shared" si="27"/>
        <v>0.5688159878289573</v>
      </c>
      <c r="EO40" s="4">
        <f t="shared" si="27"/>
        <v>0.3821460394997208</v>
      </c>
      <c r="EP40" s="4">
        <f t="shared" si="27"/>
        <v>1.8986496105240038</v>
      </c>
      <c r="EQ40" s="4">
        <f t="shared" si="27"/>
        <v>1.3203052985093673</v>
      </c>
      <c r="ES40" s="4">
        <f t="shared" si="28"/>
        <v>18.054559999999995</v>
      </c>
      <c r="ET40" s="4">
        <f t="shared" si="28"/>
        <v>16.25088</v>
      </c>
      <c r="EU40" s="4">
        <f t="shared" si="28"/>
        <v>19.70624</v>
      </c>
      <c r="EV40" s="4">
        <f t="shared" si="28"/>
        <v>51.97303380000005</v>
      </c>
      <c r="EW40" s="4">
        <f t="shared" si="28"/>
        <v>43.87844040000006</v>
      </c>
      <c r="EX40" s="4">
        <f t="shared" si="28"/>
        <v>52.002340800000056</v>
      </c>
      <c r="EY40" s="4">
        <f t="shared" si="28"/>
        <v>52.368</v>
      </c>
    </row>
    <row r="41" spans="1:155" ht="12.75">
      <c r="A41">
        <v>2039</v>
      </c>
      <c r="B41" s="19">
        <f>+'[5]LT ICE'!AI79+'[5]LT SI HEV GAS'!AI79+'[5]LT SI PHEV'!AI79-'[5]LT SI PHEV'!BC79+'[5]LT D PHEV'!AI79-'[5]LT D PHEV'!BC79+'[5]auto ICE'!AI79+'[5]auto SI HEV Gas'!AI79+'[5]auto SI PHEV'!AI79-'[5]auto SI PHEV'!BC79+'[5]auto D PHEV'!AI79-'[5]auto D PHEV'!BC79</f>
        <v>11.590346550844368</v>
      </c>
      <c r="C41" s="19">
        <f>+'[5]LT Dsl'!AI79+'[5]auto Dsl'!AI79</f>
        <v>2.525237549229178</v>
      </c>
      <c r="D41" s="25">
        <f>+'[5]auto CNG'!AI79+'[5]LT CNG'!AI79</f>
        <v>3.4631619343691544</v>
      </c>
      <c r="E41" s="25">
        <f>+'[5]auto FCV'!AI79+'[5]LT FCV'!AI79</f>
        <v>0.3728566756311774</v>
      </c>
      <c r="F41" s="25">
        <f>'[5]auto SI PHEV'!BC79+'[5]LT SI PHEV'!BC79</f>
        <v>0.15764746588422046</v>
      </c>
      <c r="G41" s="25">
        <f>'[5]auto D PHEV'!BC79+'[5]LT D PHEV'!BC79</f>
        <v>0.030770864013764887</v>
      </c>
      <c r="H41" s="25">
        <f>'[5]auto EV'!AI79+'[5]LT EV'!AI79</f>
        <v>0.25435198823670024</v>
      </c>
      <c r="I41" s="25">
        <f t="shared" si="0"/>
        <v>18.394373028208562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9">
        <f t="shared" si="4"/>
        <v>0.07230874419324852</v>
      </c>
      <c r="Z41" s="19">
        <f t="shared" si="23"/>
        <v>0.09865540136687377</v>
      </c>
      <c r="AA41" s="19">
        <f t="shared" si="24"/>
        <v>0.1709641455601223</v>
      </c>
      <c r="AB41" s="4">
        <f t="shared" si="5"/>
        <v>210.55116267036277</v>
      </c>
      <c r="AC41" s="4">
        <f t="shared" si="6"/>
        <v>41.23167466580613</v>
      </c>
      <c r="AD41" s="4">
        <f t="shared" si="7"/>
        <v>69.00114659219004</v>
      </c>
      <c r="AE41" s="4">
        <f t="shared" si="8"/>
        <v>19.645967381676993</v>
      </c>
      <c r="AF41" s="4">
        <f t="shared" si="9"/>
        <v>6.956134399986229</v>
      </c>
      <c r="AG41" s="4">
        <f t="shared" si="10"/>
        <v>1.6107982173517459</v>
      </c>
      <c r="AH41" s="4">
        <f t="shared" si="11"/>
        <v>13.307405147610423</v>
      </c>
      <c r="AI41" s="4">
        <f t="shared" si="12"/>
        <v>362.3042890749844</v>
      </c>
      <c r="AJ41" s="2">
        <f>+EO41*8*(MAX(D$12:D41)-D$12)*(10^9)*8.5136/1000000000</f>
        <v>89.66361647949714</v>
      </c>
      <c r="AK41" s="5">
        <f t="shared" si="1"/>
        <v>8.058882712012267</v>
      </c>
      <c r="AL41" s="5">
        <f t="shared" si="2"/>
        <v>1.4007412839867794</v>
      </c>
      <c r="AM41" s="5">
        <f t="shared" si="3"/>
        <v>15.30926419181941</v>
      </c>
      <c r="AN41" s="2">
        <f t="shared" si="13"/>
        <v>60.383828527442</v>
      </c>
      <c r="AO41" s="2">
        <f t="shared" si="14"/>
        <v>37.50406907824451</v>
      </c>
      <c r="AP41" s="3"/>
      <c r="AQ41" s="4">
        <f>'[5]VehFleetValuSummary'!T35</f>
        <v>284.088906952089</v>
      </c>
      <c r="AR41" s="23"/>
      <c r="AS41" s="23"/>
      <c r="AT41" s="23"/>
      <c r="AU41" s="23"/>
      <c r="AV41" s="23"/>
      <c r="AW41" s="19"/>
      <c r="AX41" s="19"/>
      <c r="AY41" s="19"/>
      <c r="AZ41" s="19"/>
      <c r="BA41" s="19"/>
      <c r="BB41" s="19"/>
      <c r="BC41" s="19"/>
      <c r="BD41" s="19"/>
      <c r="BE41" s="5">
        <f>'[5]Fltsummary'!AE49</f>
        <v>0.29030071503857663</v>
      </c>
      <c r="BF41" s="5">
        <f>'[5]Fltsummary'!AG49</f>
        <v>0.12533983580305552</v>
      </c>
      <c r="BG41" s="5">
        <f>'[5]Fltsummary'!AJ49</f>
        <v>0.07335529409754726</v>
      </c>
      <c r="BH41" s="5">
        <f>'[5]Fltsummary'!AK49</f>
        <v>0.006894579326704318</v>
      </c>
      <c r="BI41" s="5">
        <f>'[5]Fltsummary'!AH49</f>
        <v>0.1806663835246504</v>
      </c>
      <c r="BJ41" s="5">
        <f>'[5]Fltsummary'!AF49</f>
        <v>0.046650287161762345</v>
      </c>
      <c r="BK41" s="5">
        <f>'[5]Fltsummary'!AI49</f>
        <v>0.23809162027347766</v>
      </c>
      <c r="BL41" s="5">
        <f>'[5]Fltsummary'!AL49</f>
        <v>0.03870128477422603</v>
      </c>
      <c r="BM41" s="3">
        <f>'[5]VMTSummary'!V49</f>
        <v>1474.344043543985</v>
      </c>
      <c r="BN41" s="3">
        <f>'[5]VMTSummary'!W49</f>
        <v>233.18177126491076</v>
      </c>
      <c r="BO41" s="3">
        <f>'[5]VMTSummary'!X49</f>
        <v>622.9425052698598</v>
      </c>
      <c r="BP41" s="3">
        <f>'[5]VMTSummary'!Y49</f>
        <v>875.9317823305837</v>
      </c>
      <c r="BQ41" s="3">
        <f>'[5]VMTSummary'!Z49</f>
        <v>1192.2118692324393</v>
      </c>
      <c r="BR41" s="3">
        <f>'[5]VMTSummary'!AA49</f>
        <v>369.6707477995902</v>
      </c>
      <c r="BS41" s="3">
        <f>'[5]VMTSummary'!AB49</f>
        <v>37.280722937381015</v>
      </c>
      <c r="BT41" s="3">
        <f>'[5]VMTSummary'!AC49</f>
        <v>204.95489972810685</v>
      </c>
      <c r="BU41" s="3">
        <f>'[5]VMTSummary'!T49</f>
        <v>5010.518342106857</v>
      </c>
      <c r="BV41" s="3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>
        <f>+'[5]HVY TRK ENERGY'!O89*'[5]HVY TRK ENERGY'!K89</f>
        <v>6.674318676225635</v>
      </c>
      <c r="EF41">
        <f>+'[5]HVY TRK ENERGY'!M89*'[5]HVY TRK ENERGY'!K89</f>
        <v>0.42909497348707326</v>
      </c>
      <c r="EI41" s="4">
        <f t="shared" si="27"/>
        <v>0.3880809823845514</v>
      </c>
      <c r="EJ41" s="4">
        <f t="shared" si="27"/>
        <v>0.43642816761559106</v>
      </c>
      <c r="EK41" s="4">
        <f t="shared" si="27"/>
        <v>0.5286387862840647</v>
      </c>
      <c r="EL41" s="4">
        <f t="shared" si="27"/>
        <v>0.6061075051893359</v>
      </c>
      <c r="EM41" s="4">
        <f t="shared" si="27"/>
        <v>0.41460039742571875</v>
      </c>
      <c r="EN41" s="4">
        <f t="shared" si="27"/>
        <v>0.5328740562678883</v>
      </c>
      <c r="EO41" s="4">
        <f t="shared" si="27"/>
        <v>0.3821460394997208</v>
      </c>
      <c r="EP41" s="4">
        <f t="shared" si="27"/>
        <v>1.8986496105240038</v>
      </c>
      <c r="EQ41" s="4">
        <f t="shared" si="27"/>
        <v>1.3203052985093673</v>
      </c>
      <c r="ES41" s="4">
        <f t="shared" si="28"/>
        <v>18.166079999999994</v>
      </c>
      <c r="ET41" s="4">
        <f t="shared" si="28"/>
        <v>16.32784</v>
      </c>
      <c r="EU41" s="4">
        <f t="shared" si="28"/>
        <v>19.92432</v>
      </c>
      <c r="EV41" s="4">
        <f t="shared" si="28"/>
        <v>52.31885640000005</v>
      </c>
      <c r="EW41" s="4">
        <f t="shared" si="28"/>
        <v>44.12461920000006</v>
      </c>
      <c r="EX41" s="4">
        <f t="shared" si="28"/>
        <v>52.348163400000054</v>
      </c>
      <c r="EY41" s="4">
        <f t="shared" si="28"/>
        <v>52.690400000000004</v>
      </c>
    </row>
    <row r="42" spans="1:155" ht="12.75">
      <c r="A42">
        <v>2040</v>
      </c>
      <c r="B42" s="19">
        <f>+'[5]LT ICE'!AI80+'[5]LT SI HEV GAS'!AI80+'[5]LT SI PHEV'!AI80-'[5]LT SI PHEV'!BC80+'[5]LT D PHEV'!AI80-'[5]LT D PHEV'!BC80+'[5]auto ICE'!AI80+'[5]auto SI HEV Gas'!AI80+'[5]auto SI PHEV'!AI80-'[5]auto SI PHEV'!BC80+'[5]auto D PHEV'!AI80-'[5]auto D PHEV'!BC80</f>
        <v>11.578131731012418</v>
      </c>
      <c r="C42" s="19">
        <f>+'[5]LT Dsl'!AI80+'[5]auto Dsl'!AI80</f>
        <v>2.4613013815950744</v>
      </c>
      <c r="D42" s="25">
        <f>+'[5]auto CNG'!AI80+'[5]LT CNG'!AI80</f>
        <v>3.5081544452046822</v>
      </c>
      <c r="E42" s="25">
        <f>+'[5]auto FCV'!AI80+'[5]LT FCV'!AI80</f>
        <v>0.3898383479139725</v>
      </c>
      <c r="F42" s="25">
        <f>'[5]auto SI PHEV'!BC80+'[5]LT SI PHEV'!BC80</f>
        <v>0.1601822532960141</v>
      </c>
      <c r="G42" s="25">
        <f>'[5]auto D PHEV'!BC80+'[5]LT D PHEV'!BC80</f>
        <v>0.033379095965187656</v>
      </c>
      <c r="H42" s="25">
        <f>'[5]auto EV'!AI80+'[5]LT EV'!AI80</f>
        <v>0.26644022016251157</v>
      </c>
      <c r="I42" s="25">
        <f t="shared" si="0"/>
        <v>18.39742747514986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9">
        <f t="shared" si="4"/>
        <v>0.072308641042395</v>
      </c>
      <c r="Z42" s="19">
        <f t="shared" si="23"/>
        <v>0.09747059904467772</v>
      </c>
      <c r="AA42" s="19">
        <f t="shared" si="24"/>
        <v>0.16977924008707274</v>
      </c>
      <c r="AB42" s="4">
        <f t="shared" si="5"/>
        <v>211.62046052675257</v>
      </c>
      <c r="AC42" s="4">
        <f t="shared" si="6"/>
        <v>40.37715690479088</v>
      </c>
      <c r="AD42" s="4">
        <f t="shared" si="7"/>
        <v>70.66265009709079</v>
      </c>
      <c r="AE42" s="4">
        <f t="shared" si="8"/>
        <v>20.66642237029384</v>
      </c>
      <c r="AF42" s="4">
        <f t="shared" si="9"/>
        <v>7.107414404182285</v>
      </c>
      <c r="AG42" s="4">
        <f t="shared" si="10"/>
        <v>1.7588776154822572</v>
      </c>
      <c r="AH42" s="4">
        <f t="shared" si="11"/>
        <v>14.031988667548017</v>
      </c>
      <c r="AI42" s="4">
        <f t="shared" si="12"/>
        <v>366.22497058614067</v>
      </c>
      <c r="AJ42" s="2">
        <f>+EO42*8*(MAX(D$12:D42)-D$12)*(10^9)*8.5136/1000000000</f>
        <v>90.83465942308615</v>
      </c>
      <c r="AK42" s="5">
        <f t="shared" si="1"/>
        <v>8.121273062869422</v>
      </c>
      <c r="AL42" s="5">
        <f t="shared" si="2"/>
        <v>1.4729710706255585</v>
      </c>
      <c r="AM42" s="5">
        <f t="shared" si="3"/>
        <v>15.71493426209915</v>
      </c>
      <c r="AN42" s="2">
        <f t="shared" si="13"/>
        <v>62.57980917542138</v>
      </c>
      <c r="AO42" s="2">
        <f t="shared" si="14"/>
        <v>39.03113593085405</v>
      </c>
      <c r="AP42" s="3">
        <f>'[2]VehPrice'!$AI$132</f>
        <v>491.5373842480803</v>
      </c>
      <c r="AQ42" s="4">
        <f>'[5]VehFleetValuSummary'!T36</f>
        <v>283.7148971978132</v>
      </c>
      <c r="AR42" s="23">
        <f>'[2]VehPrice'!$AI$73</f>
        <v>21252.7496931676</v>
      </c>
      <c r="AS42" s="23">
        <f>'[2]VehPrice'!$AI$87</f>
        <v>25040.75479960924</v>
      </c>
      <c r="AT42" s="23">
        <f>'[2]VehPrice'!$AI$101</f>
        <v>21514.71886491462</v>
      </c>
      <c r="AU42" s="23">
        <f>'[2]VehPrice'!$AI$115</f>
        <v>22898.59881342967</v>
      </c>
      <c r="AV42" s="23">
        <f>'[2]VehPrice'!$AI$129</f>
        <v>30136.349851166007</v>
      </c>
      <c r="AW42" s="19">
        <f>'[2]Mkt Shares'!$AI$6</f>
        <v>0.44625290607911344</v>
      </c>
      <c r="AX42" s="19">
        <f>'[2]Mkt Shares'!$AI$7</f>
        <v>0.08007362384680991</v>
      </c>
      <c r="AY42" s="19">
        <f>'[2]Mkt Shares'!$AI$8</f>
        <v>0</v>
      </c>
      <c r="AZ42" s="19">
        <f>'[2]Mkt Shares'!$AI$9</f>
        <v>0</v>
      </c>
      <c r="BA42" s="19">
        <f>'[2]Mkt Shares'!$AI$11</f>
        <v>0</v>
      </c>
      <c r="BB42" s="19">
        <f>'[2]Mkt Shares'!$AI$12</f>
        <v>0</v>
      </c>
      <c r="BC42" s="19">
        <f>'[2]Mkt Shares'!$AI$13</f>
        <v>0.4736734700740766</v>
      </c>
      <c r="BD42" s="19">
        <f>'[2]Mkt Shares'!$AI$14</f>
        <v>0</v>
      </c>
      <c r="BE42" s="5">
        <f>'[5]Fltsummary'!AE50</f>
        <v>0.2905988788295365</v>
      </c>
      <c r="BF42" s="5">
        <f>'[5]Fltsummary'!AG50</f>
        <v>0.12204991279685391</v>
      </c>
      <c r="BG42" s="5">
        <f>'[5]Fltsummary'!AJ50</f>
        <v>0.07381562328493524</v>
      </c>
      <c r="BH42" s="5">
        <f>'[5]Fltsummary'!AK50</f>
        <v>0.0074187428886498975</v>
      </c>
      <c r="BI42" s="5">
        <f>'[5]Fltsummary'!AH50</f>
        <v>0.18214600598295863</v>
      </c>
      <c r="BJ42" s="5">
        <f>'[5]Fltsummary'!AF50</f>
        <v>0.04852517130972322</v>
      </c>
      <c r="BK42" s="5">
        <f>'[5]Fltsummary'!AI50</f>
        <v>0.2351752798749082</v>
      </c>
      <c r="BL42" s="5">
        <f>'[5]Fltsummary'!AL50</f>
        <v>0.04027038503243466</v>
      </c>
      <c r="BM42" s="3">
        <f>'[5]VMTSummary'!V50</f>
        <v>1492.9939017792988</v>
      </c>
      <c r="BN42" s="3">
        <f>'[5]VMTSummary'!W50</f>
        <v>244.69186242864026</v>
      </c>
      <c r="BO42" s="3">
        <f>'[5]VMTSummary'!X50</f>
        <v>613.8624379504722</v>
      </c>
      <c r="BP42" s="3">
        <f>'[5]VMTSummary'!Y50</f>
        <v>891.5658999234122</v>
      </c>
      <c r="BQ42" s="3">
        <f>'[5]VMTSummary'!Z50</f>
        <v>1190.7957915106235</v>
      </c>
      <c r="BR42" s="3">
        <f>'[5]VMTSummary'!AA50</f>
        <v>375.8707348786555</v>
      </c>
      <c r="BS42" s="3">
        <f>'[5]VMTSummary'!AB50</f>
        <v>40.46766970871276</v>
      </c>
      <c r="BT42" s="3">
        <f>'[5]VMTSummary'!AC50</f>
        <v>214.49867129262503</v>
      </c>
      <c r="BU42" s="3">
        <f>'[5]VMTSummary'!T50</f>
        <v>5064.746969472441</v>
      </c>
      <c r="BV42" s="3"/>
      <c r="BW42" s="7">
        <f>+'[2]SCChoice'!$AI$253</f>
        <v>0.4719313516582515</v>
      </c>
      <c r="BX42" s="7">
        <f>+'[2]SCChoice'!$AI$254</f>
        <v>0.044363343709719116</v>
      </c>
      <c r="BY42" s="7">
        <f>+'[2]SCChoice'!$AI$255</f>
        <v>0</v>
      </c>
      <c r="BZ42" s="7">
        <f>+'[2]SCChoice'!$AI$256</f>
        <v>0</v>
      </c>
      <c r="CA42" s="7">
        <f>+'[2]SCChoice'!$AI$258</f>
        <v>0</v>
      </c>
      <c r="CB42" s="7">
        <f>+'[2]SCChoice'!$AI$259</f>
        <v>0</v>
      </c>
      <c r="CC42" s="7">
        <f>+'[2]SCChoice'!$AI$260</f>
        <v>0.4837053046320293</v>
      </c>
      <c r="CD42" s="7">
        <f>+'[2]SCChoice'!$AI$261</f>
        <v>0</v>
      </c>
      <c r="CE42" s="7">
        <f>+'[2]LCChoice'!$AI$253</f>
        <v>0.4218389421972819</v>
      </c>
      <c r="CF42" s="7">
        <f>+'[2]LCChoice'!$AI$254</f>
        <v>0.11078530307089282</v>
      </c>
      <c r="CG42" s="7">
        <f>+'[2]LCChoice'!$AI$255</f>
        <v>0</v>
      </c>
      <c r="CH42" s="7">
        <f>+'[2]LCChoice'!$AI$256</f>
        <v>0</v>
      </c>
      <c r="CI42" s="7">
        <f>+'[2]LCChoice'!$AI$258</f>
        <v>0</v>
      </c>
      <c r="CJ42" s="7">
        <f>+'[2]LCChoice'!$AI$259</f>
        <v>0</v>
      </c>
      <c r="CK42" s="7">
        <f>+'[2]LCChoice'!$AI$260</f>
        <v>0.4673757547318253</v>
      </c>
      <c r="CL42" s="7">
        <f>+'[2]LCChoice'!$AI$261</f>
        <v>0</v>
      </c>
      <c r="CM42" s="7">
        <f>+'[2]PUChoice'!$AI$253</f>
        <v>0.49271996240031557</v>
      </c>
      <c r="CN42" s="7">
        <f>+'[2]PUChoice'!$AI$254</f>
        <v>0.023552334292395977</v>
      </c>
      <c r="CO42" s="7">
        <f>+'[2]PUChoice'!$AI$255</f>
        <v>0</v>
      </c>
      <c r="CP42" s="7">
        <f>+'[2]PUChoice'!$AI$256</f>
        <v>0</v>
      </c>
      <c r="CQ42" s="7">
        <f>+'[2]PUChoice'!$AI$258</f>
        <v>0</v>
      </c>
      <c r="CR42" s="7">
        <f>+'[2]PUChoice'!$AI$259</f>
        <v>0</v>
      </c>
      <c r="CS42" s="7">
        <f>+'[2]PUChoice'!$AI$260</f>
        <v>0.4837277033072884</v>
      </c>
      <c r="CT42" s="7">
        <f>+'[2]PUChoice'!$AI$261</f>
        <v>0</v>
      </c>
      <c r="CU42" s="7">
        <f>+'[2]SSUChoice'!$AI$253</f>
        <v>0.4292294838446873</v>
      </c>
      <c r="CV42" s="7">
        <f>+'[2]SSUChoice'!$AI$254</f>
        <v>0.10728647876895918</v>
      </c>
      <c r="CW42" s="7">
        <f>+'[2]SSUChoice'!$AI$255</f>
        <v>0</v>
      </c>
      <c r="CX42" s="7">
        <f>+'[2]SSUChoice'!$AI$256</f>
        <v>0</v>
      </c>
      <c r="CY42" s="7">
        <f>+'[2]SSUChoice'!$AI$258</f>
        <v>0</v>
      </c>
      <c r="CZ42" s="7">
        <f>+'[2]SSUChoice'!$AI$259</f>
        <v>0</v>
      </c>
      <c r="DA42" s="7">
        <f>+'[2]SSUChoice'!$AI$260</f>
        <v>0.4634840373863535</v>
      </c>
      <c r="DB42" s="7">
        <f>+'[2]SSUChoice'!$AI$261</f>
        <v>0</v>
      </c>
      <c r="DC42" s="7">
        <f>+'[2]LSUChoice'!$AI$253</f>
        <v>0.4378839238795337</v>
      </c>
      <c r="DD42" s="7">
        <f>+'[2]LSUChoice'!$AI$254</f>
        <v>0.09196376802070963</v>
      </c>
      <c r="DE42" s="7">
        <f>+'[2]LSUChoice'!$AI$255</f>
        <v>0</v>
      </c>
      <c r="DF42" s="7">
        <f>+'[2]LSUChoice'!$AI$256</f>
        <v>0</v>
      </c>
      <c r="DG42" s="7">
        <f>+'[2]LSUChoice'!$AI$258</f>
        <v>0</v>
      </c>
      <c r="DH42" s="7">
        <f>+'[2]LSUChoice'!$AI$259</f>
        <v>0</v>
      </c>
      <c r="DI42" s="7">
        <f>+'[2]LSUChoice'!$AI$260</f>
        <v>0.4701523080997567</v>
      </c>
      <c r="DJ42" s="7">
        <f>+'[2]LSUChoice'!$AI$261</f>
        <v>0</v>
      </c>
      <c r="DK42" s="7">
        <f>+'[2]MPG'!$AI$81</f>
        <v>58.2449335688672</v>
      </c>
      <c r="DL42" s="7">
        <f>+'[2]MPG'!$AI$97</f>
        <v>53.94254702067061</v>
      </c>
      <c r="DM42" s="7">
        <f>+'[2]MPG'!$AI$113</f>
        <v>40.570405270158076</v>
      </c>
      <c r="DN42" s="7">
        <f>+'[2]MPG'!$AI$129</f>
        <v>46.62641419566684</v>
      </c>
      <c r="DO42" s="7">
        <f>+'[2]MPG'!$AI$145</f>
        <v>40.932977364740815</v>
      </c>
      <c r="DP42" s="7">
        <f>+'[2]MPG'!$AI$32</f>
        <v>50.718076626908584</v>
      </c>
      <c r="DQ42" s="7">
        <f>+'[2]MPG'!$AI$48</f>
        <v>55.82738214740023</v>
      </c>
      <c r="DR42" s="7">
        <f>+'[2]MPG'!$AI$64</f>
        <v>42.77073031352926</v>
      </c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>
        <f>+'[5]HVY TRK ENERGY'!O90*'[5]HVY TRK ENERGY'!K90</f>
        <v>6.730774746902865</v>
      </c>
      <c r="EF42">
        <f>+'[5]HVY TRK ENERGY'!M90*'[5]HVY TRK ENERGY'!K90</f>
        <v>0.42909685821794696</v>
      </c>
      <c r="EI42" s="6">
        <f>'[3]Fuel $'!H$49</f>
        <v>0.3613871097069655</v>
      </c>
      <c r="EJ42" s="6">
        <f>'[3]Fuel $'!H$50</f>
        <v>0.4065995490213681</v>
      </c>
      <c r="EK42" s="6">
        <f>'[3]Fuel $'!H$51</f>
        <v>0.49272767382047233</v>
      </c>
      <c r="EL42" s="4">
        <f>'[3]Fuel $'!H$52</f>
        <v>0.5863504732154639</v>
      </c>
      <c r="EM42" s="4">
        <f>'[3]Fuel $'!H$53</f>
        <v>0.38981188282217716</v>
      </c>
      <c r="EN42" s="4">
        <f>'[3]Fuel $'!H$54</f>
        <v>0.4969321247068195</v>
      </c>
      <c r="EO42" s="6">
        <f>+'[3]Fuel $'!$H$21</f>
        <v>0.3821460394997208</v>
      </c>
      <c r="EP42" s="6">
        <f>'[3]Fuel $'!H29</f>
        <v>1.8986496105240038</v>
      </c>
      <c r="EQ42" s="6">
        <f>'[3]Fuel $'!H55</f>
        <v>1.3203052985093673</v>
      </c>
      <c r="ES42" s="27">
        <f>+'[3]Conv'!$H$324</f>
        <v>18.2776</v>
      </c>
      <c r="ET42" s="27">
        <f>+'[3]Diesel'!$H$320</f>
        <v>16.4048</v>
      </c>
      <c r="EU42" s="27">
        <f>'[3]CNGV'!$H$709</f>
        <v>20.1424</v>
      </c>
      <c r="EV42" s="27">
        <f>+'[3]BEV100'!$H$1176</f>
        <v>52.66467900000006</v>
      </c>
      <c r="EW42" s="27">
        <f>+'[3]PHEV10'!$H$1432</f>
        <v>44.37079800000006</v>
      </c>
      <c r="EX42" s="27">
        <f>+'[3]PHEV40'!$H$1594</f>
        <v>52.693986000000066</v>
      </c>
      <c r="EY42" s="30">
        <f>+'[3]FCEV'!$H$751</f>
        <v>53.0128</v>
      </c>
    </row>
    <row r="43" spans="1:155" ht="12.75">
      <c r="A43">
        <v>2041</v>
      </c>
      <c r="B43" s="19">
        <f>+'[5]LT ICE'!AI81+'[5]LT SI HEV GAS'!AI81+'[5]LT SI PHEV'!AI81-'[5]LT SI PHEV'!BC81+'[5]LT D PHEV'!AI81-'[5]LT D PHEV'!BC81+'[5]auto ICE'!AI81+'[5]auto SI HEV Gas'!AI81+'[5]auto SI PHEV'!AI81-'[5]auto SI PHEV'!BC81+'[5]auto D PHEV'!AI81-'[5]auto D PHEV'!BC81</f>
        <v>11.58462523928126</v>
      </c>
      <c r="C43" s="19">
        <f>+'[5]LT Dsl'!AI81+'[5]auto Dsl'!AI81</f>
        <v>2.404856524712599</v>
      </c>
      <c r="D43" s="25">
        <f>+'[5]auto CNG'!AI81+'[5]LT CNG'!AI81</f>
        <v>3.552874101818907</v>
      </c>
      <c r="E43" s="25">
        <f>+'[5]auto FCV'!AI81+'[5]LT FCV'!AI81</f>
        <v>0.40659904281166515</v>
      </c>
      <c r="F43" s="25">
        <f>'[5]auto SI PHEV'!BC81+'[5]LT SI PHEV'!BC81</f>
        <v>0.16267476810199982</v>
      </c>
      <c r="G43" s="25">
        <f>'[5]auto D PHEV'!BC81+'[5]LT D PHEV'!BC81</f>
        <v>0.0361860357479729</v>
      </c>
      <c r="H43" s="25">
        <f>'[5]auto EV'!AI81+'[5]LT EV'!AI81</f>
        <v>0.2789260343515146</v>
      </c>
      <c r="I43" s="25">
        <f t="shared" si="0"/>
        <v>18.42674174682592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">
        <f t="shared" si="4"/>
        <v>0.07248562517796878</v>
      </c>
      <c r="Z43" s="19">
        <f t="shared" si="23"/>
        <v>0.09634181764299468</v>
      </c>
      <c r="AA43" s="19">
        <f t="shared" si="24"/>
        <v>0.16882744282096346</v>
      </c>
      <c r="AB43" s="4">
        <f t="shared" si="5"/>
        <v>213.07184156101408</v>
      </c>
      <c r="AC43" s="4">
        <f t="shared" si="6"/>
        <v>39.64088539927457</v>
      </c>
      <c r="AD43" s="4">
        <f t="shared" si="7"/>
        <v>72.3899519395243</v>
      </c>
      <c r="AE43" s="4">
        <f t="shared" si="8"/>
        <v>21.698466934917047</v>
      </c>
      <c r="AF43" s="4">
        <f t="shared" si="9"/>
        <v>7.26568436943834</v>
      </c>
      <c r="AG43" s="4">
        <f t="shared" si="10"/>
        <v>1.9218456200244407</v>
      </c>
      <c r="AH43" s="4">
        <f t="shared" si="11"/>
        <v>14.805627754965611</v>
      </c>
      <c r="AI43" s="4">
        <f t="shared" si="12"/>
        <v>370.7943035791584</v>
      </c>
      <c r="AJ43" s="2">
        <f>+EO43*8*(MAX(D$12:D43)-D$12)*(10^9)*8.5136/1000000000</f>
        <v>91.9986006511996</v>
      </c>
      <c r="AK43" s="5">
        <f t="shared" si="1"/>
        <v>8.178583375929566</v>
      </c>
      <c r="AL43" s="5">
        <f t="shared" si="2"/>
        <v>1.5456035046518017</v>
      </c>
      <c r="AM43" s="5">
        <f t="shared" si="3"/>
        <v>16.106604410055365</v>
      </c>
      <c r="AN43" s="2">
        <f t="shared" si="13"/>
        <v>64.7472141888434</v>
      </c>
      <c r="AO43" s="2">
        <f t="shared" si="14"/>
        <v>40.53833152259206</v>
      </c>
      <c r="AP43" s="3"/>
      <c r="AQ43" s="4">
        <f>'[5]VehFleetValuSummary'!T37</f>
        <v>283.2348910304262</v>
      </c>
      <c r="AR43" s="23"/>
      <c r="AS43" s="23"/>
      <c r="AT43" s="23"/>
      <c r="AU43" s="23"/>
      <c r="AV43" s="23"/>
      <c r="AW43" s="19"/>
      <c r="AX43" s="19"/>
      <c r="AY43" s="19"/>
      <c r="AZ43" s="19"/>
      <c r="BA43" s="19"/>
      <c r="BB43" s="19"/>
      <c r="BC43" s="19"/>
      <c r="BD43" s="19"/>
      <c r="BE43" s="5">
        <f>'[5]Fltsummary'!AE51</f>
        <v>0.2911505467928848</v>
      </c>
      <c r="BF43" s="5">
        <f>'[5]Fltsummary'!AG51</f>
        <v>0.1189864646093752</v>
      </c>
      <c r="BG43" s="5">
        <f>'[5]Fltsummary'!AJ51</f>
        <v>0.07415374754194633</v>
      </c>
      <c r="BH43" s="5">
        <f>'[5]Fltsummary'!AK51</f>
        <v>0.007966337136510626</v>
      </c>
      <c r="BI43" s="5">
        <f>'[5]Fltsummary'!AH51</f>
        <v>0.18338173604822847</v>
      </c>
      <c r="BJ43" s="5">
        <f>'[5]Fltsummary'!AF51</f>
        <v>0.05035670121624576</v>
      </c>
      <c r="BK43" s="5">
        <f>'[5]Fltsummary'!AI51</f>
        <v>0.23227305283117217</v>
      </c>
      <c r="BL43" s="5">
        <f>'[5]Fltsummary'!AL51</f>
        <v>0.041731413823636786</v>
      </c>
      <c r="BM43" s="3">
        <f>'[5]VMTSummary'!V51</f>
        <v>1511.634993987372</v>
      </c>
      <c r="BN43" s="3">
        <f>'[5]VMTSummary'!W51</f>
        <v>255.9869659469195</v>
      </c>
      <c r="BO43" s="3">
        <f>'[5]VMTSummary'!X51</f>
        <v>605.040311296767</v>
      </c>
      <c r="BP43" s="3">
        <f>'[5]VMTSummary'!Y51</f>
        <v>905.7456863603942</v>
      </c>
      <c r="BQ43" s="3">
        <f>'[5]VMTSummary'!Z51</f>
        <v>1188.4914992129861</v>
      </c>
      <c r="BR43" s="3">
        <f>'[5]VMTSummary'!AA51</f>
        <v>381.2087970352188</v>
      </c>
      <c r="BS43" s="3">
        <f>'[5]VMTSummary'!AB51</f>
        <v>43.81391715813369</v>
      </c>
      <c r="BT43" s="3">
        <f>'[5]VMTSummary'!AC51</f>
        <v>223.4962677446989</v>
      </c>
      <c r="BU43" s="3">
        <f>'[5]VMTSummary'!T51</f>
        <v>5115.41843874249</v>
      </c>
      <c r="BV43" s="3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>
        <f>+'[5]HVY TRK ENERGY'!O91*'[5]HVY TRK ENERGY'!K91</f>
        <v>6.813289535888957</v>
      </c>
      <c r="EF43">
        <f>+'[5]HVY TRK ENERGY'!M91*'[5]HVY TRK ENERGY'!K91</f>
        <v>0.43020237229871716</v>
      </c>
      <c r="EI43" s="4">
        <f aca="true" t="shared" si="29" ref="EI43:EQ46">+EI42+(EI$47-EI$42)/5</f>
        <v>0.3375917349079579</v>
      </c>
      <c r="EJ43" s="4">
        <f t="shared" si="29"/>
        <v>0.37992185223201136</v>
      </c>
      <c r="EK43" s="4">
        <f t="shared" si="29"/>
        <v>0.4605750160494367</v>
      </c>
      <c r="EL43" s="4">
        <f t="shared" si="29"/>
        <v>0.5683638648921538</v>
      </c>
      <c r="EM43" s="4">
        <f t="shared" si="29"/>
        <v>0.3676057107321811</v>
      </c>
      <c r="EN43" s="4">
        <f t="shared" si="29"/>
        <v>0.46475044851028974</v>
      </c>
      <c r="EO43" s="4">
        <f t="shared" si="29"/>
        <v>0.3821460394997208</v>
      </c>
      <c r="EP43" s="4">
        <f t="shared" si="29"/>
        <v>1.8986496105240038</v>
      </c>
      <c r="EQ43" s="4">
        <f t="shared" si="29"/>
        <v>1.3203052985093673</v>
      </c>
      <c r="ES43" s="4">
        <f aca="true" t="shared" si="30" ref="ES43:EY46">+ES42+(ES$47-ES$42)/5</f>
        <v>18.39264</v>
      </c>
      <c r="ET43" s="4">
        <f t="shared" si="30"/>
        <v>16.48368</v>
      </c>
      <c r="EU43" s="4">
        <f t="shared" si="30"/>
        <v>20.37504</v>
      </c>
      <c r="EV43" s="4">
        <f t="shared" si="30"/>
        <v>53.08083840000006</v>
      </c>
      <c r="EW43" s="4">
        <f t="shared" si="30"/>
        <v>44.66386800000006</v>
      </c>
      <c r="EX43" s="4">
        <f t="shared" si="30"/>
        <v>53.110145400000064</v>
      </c>
      <c r="EY43" s="4">
        <f t="shared" si="30"/>
        <v>53.36576</v>
      </c>
    </row>
    <row r="44" spans="1:155" ht="12.75">
      <c r="A44">
        <v>2042</v>
      </c>
      <c r="B44" s="19">
        <f>+'[5]LT ICE'!AI82+'[5]LT SI HEV GAS'!AI82+'[5]LT SI PHEV'!AI82-'[5]LT SI PHEV'!BC82+'[5]LT D PHEV'!AI82-'[5]LT D PHEV'!BC82+'[5]auto ICE'!AI82+'[5]auto SI HEV Gas'!AI82+'[5]auto SI PHEV'!AI82-'[5]auto SI PHEV'!BC82+'[5]auto D PHEV'!AI82-'[5]auto D PHEV'!BC82</f>
        <v>11.582637239582654</v>
      </c>
      <c r="C44" s="19">
        <f>+'[5]LT Dsl'!AI82+'[5]auto Dsl'!AI82</f>
        <v>2.3493533084850338</v>
      </c>
      <c r="D44" s="25">
        <f>+'[5]auto CNG'!AI82+'[5]LT CNG'!AI82</f>
        <v>3.592011316610057</v>
      </c>
      <c r="E44" s="25">
        <f>+'[5]auto FCV'!AI82+'[5]LT FCV'!AI82</f>
        <v>0.4224249892085761</v>
      </c>
      <c r="F44" s="25">
        <f>'[5]auto SI PHEV'!BC82+'[5]LT SI PHEV'!BC82</f>
        <v>0.16489091523543295</v>
      </c>
      <c r="G44" s="25">
        <f>'[5]auto D PHEV'!BC82+'[5]LT D PHEV'!BC82</f>
        <v>0.03912107041106706</v>
      </c>
      <c r="H44" s="25">
        <f>'[5]auto EV'!AI82+'[5]LT EV'!AI82</f>
        <v>0.29132285326718604</v>
      </c>
      <c r="I44" s="25">
        <f t="shared" si="0"/>
        <v>18.441761692800007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9">
        <f t="shared" si="4"/>
        <v>0.07264725605701627</v>
      </c>
      <c r="Z44" s="19">
        <f t="shared" si="23"/>
        <v>0.09526323399468992</v>
      </c>
      <c r="AA44" s="19">
        <f t="shared" si="24"/>
        <v>0.1679104900517062</v>
      </c>
      <c r="AB44" s="4">
        <f t="shared" si="5"/>
        <v>214.36774358627912</v>
      </c>
      <c r="AC44" s="4">
        <f t="shared" si="6"/>
        <v>38.91130513298187</v>
      </c>
      <c r="AD44" s="4">
        <f t="shared" si="7"/>
        <v>74.02301976907874</v>
      </c>
      <c r="AE44" s="4">
        <f t="shared" si="8"/>
        <v>22.69212971629852</v>
      </c>
      <c r="AF44" s="4">
        <f t="shared" si="9"/>
        <v>7.412990653002624</v>
      </c>
      <c r="AG44" s="4">
        <f t="shared" si="10"/>
        <v>2.0940063389250394</v>
      </c>
      <c r="AH44" s="4">
        <f t="shared" si="11"/>
        <v>15.584898040324392</v>
      </c>
      <c r="AI44" s="4">
        <f t="shared" si="12"/>
        <v>375.0860932368903</v>
      </c>
      <c r="AJ44" s="2">
        <f>+EO44*8*(MAX(D$12:D44)-D$12)*(10^9)*8.5136/1000000000</f>
        <v>93.01724482912607</v>
      </c>
      <c r="AK44" s="5">
        <f t="shared" si="1"/>
        <v>8.225947522974044</v>
      </c>
      <c r="AL44" s="5">
        <f t="shared" si="2"/>
        <v>1.6162176079053303</v>
      </c>
      <c r="AM44" s="5">
        <f t="shared" si="3"/>
        <v>16.468335313809696</v>
      </c>
      <c r="AN44" s="2">
        <f t="shared" si="13"/>
        <v>66.79374243675841</v>
      </c>
      <c r="AO44" s="2">
        <f t="shared" si="14"/>
        <v>41.96147040735213</v>
      </c>
      <c r="AP44" s="3"/>
      <c r="AQ44" s="4">
        <f>'[5]VehFleetValuSummary'!T38</f>
        <v>282.67527264388366</v>
      </c>
      <c r="AR44" s="23"/>
      <c r="AS44" s="23"/>
      <c r="AT44" s="23"/>
      <c r="AU44" s="23"/>
      <c r="AV44" s="23"/>
      <c r="AW44" s="19"/>
      <c r="AX44" s="19"/>
      <c r="AY44" s="19"/>
      <c r="AZ44" s="19"/>
      <c r="BA44" s="19"/>
      <c r="BB44" s="19"/>
      <c r="BC44" s="19"/>
      <c r="BD44" s="19"/>
      <c r="BE44" s="5">
        <f>'[5]Fltsummary'!AE52</f>
        <v>0.2918581843005664</v>
      </c>
      <c r="BF44" s="5">
        <f>'[5]Fltsummary'!AG52</f>
        <v>0.11609490857794505</v>
      </c>
      <c r="BG44" s="5">
        <f>'[5]Fltsummary'!AJ52</f>
        <v>0.07439462068905411</v>
      </c>
      <c r="BH44" s="5">
        <f>'[5]Fltsummary'!AK52</f>
        <v>0.008536991019034733</v>
      </c>
      <c r="BI44" s="5">
        <f>'[5]Fltsummary'!AH52</f>
        <v>0.18447308902458814</v>
      </c>
      <c r="BJ44" s="5">
        <f>'[5]Fltsummary'!AF52</f>
        <v>0.052160014774527884</v>
      </c>
      <c r="BK44" s="5">
        <f>'[5]Fltsummary'!AI52</f>
        <v>0.22939043129997175</v>
      </c>
      <c r="BL44" s="5">
        <f>'[5]Fltsummary'!AL52</f>
        <v>0.04309176031431225</v>
      </c>
      <c r="BM44" s="3">
        <f>'[5]VMTSummary'!V52</f>
        <v>1529.9415110154096</v>
      </c>
      <c r="BN44" s="3">
        <f>'[5]VMTSummary'!W52</f>
        <v>267.2229834221832</v>
      </c>
      <c r="BO44" s="3">
        <f>'[5]VMTSummary'!X52</f>
        <v>596.3042658436202</v>
      </c>
      <c r="BP44" s="3">
        <f>'[5]VMTSummary'!Y52</f>
        <v>919.0555326955266</v>
      </c>
      <c r="BQ44" s="3">
        <f>'[5]VMTSummary'!Z52</f>
        <v>1185.3425240556548</v>
      </c>
      <c r="BR44" s="3">
        <f>'[5]VMTSummary'!AA52</f>
        <v>385.93314458083773</v>
      </c>
      <c r="BS44" s="3">
        <f>'[5]VMTSummary'!AB52</f>
        <v>47.31668694041473</v>
      </c>
      <c r="BT44" s="3">
        <f>'[5]VMTSummary'!AC52</f>
        <v>231.99774275259523</v>
      </c>
      <c r="BU44" s="3">
        <f>'[5]VMTSummary'!T52</f>
        <v>5163.114391306242</v>
      </c>
      <c r="BV44" s="3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>
        <f>+'[5]HVY TRK ENERGY'!O92*'[5]HVY TRK ENERGY'!K92</f>
        <v>6.905874596301257</v>
      </c>
      <c r="EF44">
        <f>+'[5]HVY TRK ENERGY'!M92*'[5]HVY TRK ENERGY'!K92</f>
        <v>0.4314483386204748</v>
      </c>
      <c r="EI44" s="4">
        <f t="shared" si="29"/>
        <v>0.3137963601089503</v>
      </c>
      <c r="EJ44" s="4">
        <f t="shared" si="29"/>
        <v>0.35324415544265464</v>
      </c>
      <c r="EK44" s="4">
        <f t="shared" si="29"/>
        <v>0.428422358278401</v>
      </c>
      <c r="EL44" s="4">
        <f t="shared" si="29"/>
        <v>0.5503772565688438</v>
      </c>
      <c r="EM44" s="4">
        <f t="shared" si="29"/>
        <v>0.3453995386421851</v>
      </c>
      <c r="EN44" s="4">
        <f t="shared" si="29"/>
        <v>0.43256877231375995</v>
      </c>
      <c r="EO44" s="4">
        <f t="shared" si="29"/>
        <v>0.3821460394997208</v>
      </c>
      <c r="EP44" s="4">
        <f t="shared" si="29"/>
        <v>1.8986496105240038</v>
      </c>
      <c r="EQ44" s="4">
        <f t="shared" si="29"/>
        <v>1.3203052985093673</v>
      </c>
      <c r="ES44" s="4">
        <f t="shared" si="30"/>
        <v>18.50768</v>
      </c>
      <c r="ET44" s="4">
        <f t="shared" si="30"/>
        <v>16.562559999999998</v>
      </c>
      <c r="EU44" s="4">
        <f t="shared" si="30"/>
        <v>20.60768</v>
      </c>
      <c r="EV44" s="4">
        <f t="shared" si="30"/>
        <v>53.49699780000006</v>
      </c>
      <c r="EW44" s="4">
        <f t="shared" si="30"/>
        <v>44.95693800000006</v>
      </c>
      <c r="EX44" s="4">
        <f t="shared" si="30"/>
        <v>53.52630480000006</v>
      </c>
      <c r="EY44" s="4">
        <f t="shared" si="30"/>
        <v>53.718720000000005</v>
      </c>
    </row>
    <row r="45" spans="1:155" ht="12.75">
      <c r="A45">
        <v>2043</v>
      </c>
      <c r="B45" s="19">
        <f>+'[5]LT ICE'!AI83+'[5]LT SI HEV GAS'!AI83+'[5]LT SI PHEV'!AI83-'[5]LT SI PHEV'!BC83+'[5]LT D PHEV'!AI83-'[5]LT D PHEV'!BC83+'[5]auto ICE'!AI83+'[5]auto SI HEV Gas'!AI83+'[5]auto SI PHEV'!AI83-'[5]auto SI PHEV'!BC83+'[5]auto D PHEV'!AI83-'[5]auto D PHEV'!BC83</f>
        <v>11.571416953232873</v>
      </c>
      <c r="C45" s="19">
        <f>+'[5]LT Dsl'!AI83+'[5]auto Dsl'!AI83</f>
        <v>2.2941437961720905</v>
      </c>
      <c r="D45" s="25">
        <f>+'[5]auto CNG'!AI83+'[5]LT CNG'!AI83</f>
        <v>3.6269564149839724</v>
      </c>
      <c r="E45" s="25">
        <f>+'[5]auto FCV'!AI83+'[5]LT FCV'!AI83</f>
        <v>0.43735877723913674</v>
      </c>
      <c r="F45" s="25">
        <f>'[5]auto SI PHEV'!BC83+'[5]LT SI PHEV'!BC83</f>
        <v>0.16682983635838072</v>
      </c>
      <c r="G45" s="25">
        <f>'[5]auto D PHEV'!BC83+'[5]LT D PHEV'!BC83</f>
        <v>0.04217341714929814</v>
      </c>
      <c r="H45" s="25">
        <f>'[5]auto EV'!AI83+'[5]LT EV'!AI83</f>
        <v>0.3036537824022735</v>
      </c>
      <c r="I45" s="25">
        <f t="shared" si="0"/>
        <v>18.442532977538026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9">
        <f t="shared" si="4"/>
        <v>0.07279200727828379</v>
      </c>
      <c r="Z45" s="19">
        <f t="shared" si="23"/>
        <v>0.0942250112398799</v>
      </c>
      <c r="AA45" s="19">
        <f t="shared" si="24"/>
        <v>0.1670170185181637</v>
      </c>
      <c r="AB45" s="4">
        <f t="shared" si="5"/>
        <v>215.4912579233089</v>
      </c>
      <c r="AC45" s="4">
        <f t="shared" si="6"/>
        <v>38.177856335370066</v>
      </c>
      <c r="AD45" s="4">
        <f t="shared" si="7"/>
        <v>75.58693231431877</v>
      </c>
      <c r="AE45" s="4">
        <f t="shared" si="8"/>
        <v>23.648723848065888</v>
      </c>
      <c r="AF45" s="4">
        <f t="shared" si="9"/>
        <v>7.549051429855428</v>
      </c>
      <c r="AG45" s="4">
        <f t="shared" si="10"/>
        <v>2.2749380447676835</v>
      </c>
      <c r="AH45" s="4">
        <f t="shared" si="11"/>
        <v>16.370934105028383</v>
      </c>
      <c r="AI45" s="4">
        <f t="shared" si="12"/>
        <v>379.09969400071515</v>
      </c>
      <c r="AJ45" s="2">
        <f>+EO45*8*(MAX(D$12:D45)-D$12)*(10^9)*8.5136/1000000000</f>
        <v>93.92677866273206</v>
      </c>
      <c r="AK45" s="5">
        <f t="shared" si="1"/>
        <v>8.264244354475503</v>
      </c>
      <c r="AL45" s="5">
        <f t="shared" si="2"/>
        <v>1.6841080555118426</v>
      </c>
      <c r="AM45" s="5">
        <f t="shared" si="3"/>
        <v>16.801140355739896</v>
      </c>
      <c r="AN45" s="2">
        <f t="shared" si="13"/>
        <v>68.72490145160778</v>
      </c>
      <c r="AO45" s="2">
        <f t="shared" si="14"/>
        <v>43.30438247782419</v>
      </c>
      <c r="AP45" s="3"/>
      <c r="AQ45" s="4">
        <f>'[5]VehFleetValuSummary'!T39</f>
        <v>282.0244026803113</v>
      </c>
      <c r="AR45" s="23"/>
      <c r="AS45" s="23"/>
      <c r="AT45" s="23"/>
      <c r="AU45" s="23"/>
      <c r="AV45" s="23"/>
      <c r="AW45" s="19"/>
      <c r="AX45" s="19"/>
      <c r="AY45" s="19"/>
      <c r="AZ45" s="19"/>
      <c r="BA45" s="19"/>
      <c r="BB45" s="19"/>
      <c r="BC45" s="19"/>
      <c r="BD45" s="19"/>
      <c r="BE45" s="5">
        <f>'[5]Fltsummary'!AE53</f>
        <v>0.29259391312362665</v>
      </c>
      <c r="BF45" s="5">
        <f>'[5]Fltsummary'!AG53</f>
        <v>0.1133171704633424</v>
      </c>
      <c r="BG45" s="5">
        <f>'[5]Fltsummary'!AJ53</f>
        <v>0.07456353127305382</v>
      </c>
      <c r="BH45" s="5">
        <f>'[5]Fltsummary'!AK53</f>
        <v>0.009128714643972347</v>
      </c>
      <c r="BI45" s="5">
        <f>'[5]Fltsummary'!AH53</f>
        <v>0.185533158258232</v>
      </c>
      <c r="BJ45" s="5">
        <f>'[5]Fltsummary'!AF53</f>
        <v>0.05394352487203143</v>
      </c>
      <c r="BK45" s="5">
        <f>'[5]Fltsummary'!AI53</f>
        <v>0.22656627113380587</v>
      </c>
      <c r="BL45" s="5">
        <f>'[5]Fltsummary'!AL53</f>
        <v>0.04435371623193562</v>
      </c>
      <c r="BM45" s="3">
        <f>'[5]VMTSummary'!V53</f>
        <v>1547.615115061123</v>
      </c>
      <c r="BN45" s="3">
        <f>'[5]VMTSummary'!W53</f>
        <v>278.43356698981165</v>
      </c>
      <c r="BO45" s="3">
        <f>'[5]VMTSummary'!X53</f>
        <v>587.5258338994449</v>
      </c>
      <c r="BP45" s="3">
        <f>'[5]VMTSummary'!Y53</f>
        <v>931.8245800812565</v>
      </c>
      <c r="BQ45" s="3">
        <f>'[5]VMTSummary'!Z53</f>
        <v>1181.5173016679496</v>
      </c>
      <c r="BR45" s="3">
        <f>'[5]VMTSummary'!AA53</f>
        <v>390.06374404770077</v>
      </c>
      <c r="BS45" s="3">
        <f>'[5]VMTSummary'!AB53</f>
        <v>50.96505745319829</v>
      </c>
      <c r="BT45" s="3">
        <f>'[5]VMTSummary'!AC53</f>
        <v>240.03996531651035</v>
      </c>
      <c r="BU45" s="3">
        <f>'[5]VMTSummary'!T53</f>
        <v>5207.985164516996</v>
      </c>
      <c r="BV45" s="3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>
        <f>+'[5]HVY TRK ENERGY'!O93*'[5]HVY TRK ENERGY'!K93</f>
        <v>6.991304720486648</v>
      </c>
      <c r="EF45">
        <f>+'[5]HVY TRK ENERGY'!M93*'[5]HVY TRK ENERGY'!K93</f>
        <v>0.432365064583905</v>
      </c>
      <c r="EI45" s="4">
        <f t="shared" si="29"/>
        <v>0.29000098530994267</v>
      </c>
      <c r="EJ45" s="4">
        <f t="shared" si="29"/>
        <v>0.3265664586532979</v>
      </c>
      <c r="EK45" s="4">
        <f t="shared" si="29"/>
        <v>0.3962697005073654</v>
      </c>
      <c r="EL45" s="4">
        <f t="shared" si="29"/>
        <v>0.5323906482455338</v>
      </c>
      <c r="EM45" s="4">
        <f t="shared" si="29"/>
        <v>0.32319336655218905</v>
      </c>
      <c r="EN45" s="4">
        <f t="shared" si="29"/>
        <v>0.40038709611723017</v>
      </c>
      <c r="EO45" s="4">
        <f t="shared" si="29"/>
        <v>0.3821460394997208</v>
      </c>
      <c r="EP45" s="4">
        <f t="shared" si="29"/>
        <v>1.8986496105240038</v>
      </c>
      <c r="EQ45" s="4">
        <f t="shared" si="29"/>
        <v>1.3203052985093673</v>
      </c>
      <c r="ES45" s="4">
        <f t="shared" si="30"/>
        <v>18.62272</v>
      </c>
      <c r="ET45" s="4">
        <f t="shared" si="30"/>
        <v>16.641439999999996</v>
      </c>
      <c r="EU45" s="4">
        <f t="shared" si="30"/>
        <v>20.84032</v>
      </c>
      <c r="EV45" s="4">
        <f t="shared" si="30"/>
        <v>53.91315720000006</v>
      </c>
      <c r="EW45" s="4">
        <f t="shared" si="30"/>
        <v>45.25000800000006</v>
      </c>
      <c r="EX45" s="4">
        <f t="shared" si="30"/>
        <v>53.94246420000006</v>
      </c>
      <c r="EY45" s="4">
        <f t="shared" si="30"/>
        <v>54.07168000000001</v>
      </c>
    </row>
    <row r="46" spans="1:155" ht="12.75">
      <c r="A46">
        <v>2044</v>
      </c>
      <c r="B46" s="19">
        <f>+'[5]LT ICE'!AI84+'[5]LT SI HEV GAS'!AI84+'[5]LT SI PHEV'!AI84-'[5]LT SI PHEV'!BC84+'[5]LT D PHEV'!AI84-'[5]LT D PHEV'!BC84+'[5]auto ICE'!AI84+'[5]auto SI HEV Gas'!AI84+'[5]auto SI PHEV'!AI84-'[5]auto SI PHEV'!BC84+'[5]auto D PHEV'!AI84-'[5]auto D PHEV'!BC84</f>
        <v>11.555205376912582</v>
      </c>
      <c r="C46" s="19">
        <f>+'[5]LT Dsl'!AI84+'[5]auto Dsl'!AI84</f>
        <v>2.2398646175149217</v>
      </c>
      <c r="D46" s="25">
        <f>+'[5]auto CNG'!AI84+'[5]LT CNG'!AI84</f>
        <v>3.6591257095691336</v>
      </c>
      <c r="E46" s="25">
        <f>+'[5]auto FCV'!AI84+'[5]LT FCV'!AI84</f>
        <v>0.4516907601057961</v>
      </c>
      <c r="F46" s="25">
        <f>'[5]auto SI PHEV'!BC84+'[5]LT SI PHEV'!BC84</f>
        <v>0.16856289558272036</v>
      </c>
      <c r="G46" s="25">
        <f>'[5]auto D PHEV'!BC84+'[5]LT D PHEV'!BC84</f>
        <v>0.04535263904695083</v>
      </c>
      <c r="H46" s="25">
        <f>'[5]auto EV'!AI84+'[5]LT EV'!AI84</f>
        <v>0.3160628126960432</v>
      </c>
      <c r="I46" s="25">
        <f t="shared" si="0"/>
        <v>18.435864811428146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9">
        <f t="shared" si="4"/>
        <v>0.07291806330330625</v>
      </c>
      <c r="Z46" s="19">
        <f t="shared" si="23"/>
        <v>0.09322488317821159</v>
      </c>
      <c r="AA46" s="19">
        <f t="shared" si="24"/>
        <v>0.16614294648151784</v>
      </c>
      <c r="AB46" s="4">
        <f t="shared" si="5"/>
        <v>216.5186651032975</v>
      </c>
      <c r="AC46" s="4">
        <f t="shared" si="6"/>
        <v>37.451253161527085</v>
      </c>
      <c r="AD46" s="4">
        <f t="shared" si="7"/>
        <v>77.10860971272196</v>
      </c>
      <c r="AE46" s="4">
        <f t="shared" si="8"/>
        <v>24.58310701008432</v>
      </c>
      <c r="AF46" s="4">
        <f t="shared" si="9"/>
        <v>7.676873101429699</v>
      </c>
      <c r="AG46" s="4">
        <f t="shared" si="10"/>
        <v>2.465307035219866</v>
      </c>
      <c r="AH46" s="4">
        <f t="shared" si="11"/>
        <v>17.171476616449848</v>
      </c>
      <c r="AI46" s="4">
        <f t="shared" si="12"/>
        <v>382.97529174073037</v>
      </c>
      <c r="AJ46" s="2">
        <f>+EO46*8*(MAX(D$12:D46)-D$12)*(10^9)*8.5136/1000000000</f>
        <v>94.76406524053385</v>
      </c>
      <c r="AK46" s="5">
        <f t="shared" si="1"/>
        <v>8.295666355408123</v>
      </c>
      <c r="AL46" s="5">
        <f t="shared" si="2"/>
        <v>1.749043865300674</v>
      </c>
      <c r="AM46" s="5">
        <f t="shared" si="3"/>
        <v>17.108879031206037</v>
      </c>
      <c r="AN46" s="2">
        <f t="shared" si="13"/>
        <v>70.57823818418873</v>
      </c>
      <c r="AO46" s="2">
        <f t="shared" si="14"/>
        <v>44.59317757428928</v>
      </c>
      <c r="AP46" s="3"/>
      <c r="AQ46" s="4">
        <f>'[5]VehFleetValuSummary'!T40</f>
        <v>281.3962009720247</v>
      </c>
      <c r="AR46" s="23"/>
      <c r="AS46" s="23"/>
      <c r="AT46" s="23"/>
      <c r="AU46" s="23"/>
      <c r="AV46" s="23"/>
      <c r="AW46" s="19"/>
      <c r="AX46" s="19"/>
      <c r="AY46" s="19"/>
      <c r="AZ46" s="19"/>
      <c r="BA46" s="19"/>
      <c r="BB46" s="19"/>
      <c r="BC46" s="19"/>
      <c r="BD46" s="19"/>
      <c r="BE46" s="5">
        <f>'[5]Fltsummary'!AE54</f>
        <v>0.29335200014550566</v>
      </c>
      <c r="BF46" s="5">
        <f>'[5]Fltsummary'!AG54</f>
        <v>0.11063747942601057</v>
      </c>
      <c r="BG46" s="5">
        <f>'[5]Fltsummary'!AJ54</f>
        <v>0.07466589070339415</v>
      </c>
      <c r="BH46" s="5">
        <f>'[5]Fltsummary'!AK54</f>
        <v>0.009740910442176242</v>
      </c>
      <c r="BI46" s="5">
        <f>'[5]Fltsummary'!AH54</f>
        <v>0.18656411437683756</v>
      </c>
      <c r="BJ46" s="5">
        <f>'[5]Fltsummary'!AF54</f>
        <v>0.05571722439184091</v>
      </c>
      <c r="BK46" s="5">
        <f>'[5]Fltsummary'!AI54</f>
        <v>0.22378763574850108</v>
      </c>
      <c r="BL46" s="5">
        <f>'[5]Fltsummary'!AL54</f>
        <v>0.045534744765733944</v>
      </c>
      <c r="BM46" s="3">
        <f>'[5]VMTSummary'!V54</f>
        <v>1565.245289862059</v>
      </c>
      <c r="BN46" s="3">
        <f>'[5]VMTSummary'!W54</f>
        <v>289.76682425323037</v>
      </c>
      <c r="BO46" s="3">
        <f>'[5]VMTSummary'!X54</f>
        <v>578.8864961719537</v>
      </c>
      <c r="BP46" s="3">
        <f>'[5]VMTSummary'!Y54</f>
        <v>944.431044626361</v>
      </c>
      <c r="BQ46" s="3">
        <f>'[5]VMTSummary'!Z54</f>
        <v>1177.4497815201362</v>
      </c>
      <c r="BR46" s="3">
        <f>'[5]VMTSummary'!AA54</f>
        <v>393.7839017150694</v>
      </c>
      <c r="BS46" s="3">
        <f>'[5]VMTSummary'!AB54</f>
        <v>54.773318237461964</v>
      </c>
      <c r="BT46" s="3">
        <f>'[5]VMTSummary'!AC54</f>
        <v>247.79531738442353</v>
      </c>
      <c r="BU46" s="3">
        <f>'[5]VMTSummary'!T54</f>
        <v>5252.131973770695</v>
      </c>
      <c r="BV46" s="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>
        <f>+'[5]HVY TRK ENERGY'!O94*'[5]HVY TRK ENERGY'!K94</f>
        <v>7.062113882346161</v>
      </c>
      <c r="EF46">
        <f>+'[5]HVY TRK ENERGY'!M94*'[5]HVY TRK ENERGY'!K94</f>
        <v>0.4326417065840539</v>
      </c>
      <c r="EI46" s="4">
        <f t="shared" si="29"/>
        <v>0.26620561051093505</v>
      </c>
      <c r="EJ46" s="4">
        <f t="shared" si="29"/>
        <v>0.2998887618639412</v>
      </c>
      <c r="EK46" s="4">
        <f t="shared" si="29"/>
        <v>0.3641170427363297</v>
      </c>
      <c r="EL46" s="4">
        <f t="shared" si="29"/>
        <v>0.5144040399222238</v>
      </c>
      <c r="EM46" s="4">
        <f t="shared" si="29"/>
        <v>0.300987194462193</v>
      </c>
      <c r="EN46" s="4">
        <f t="shared" si="29"/>
        <v>0.3682054199207004</v>
      </c>
      <c r="EO46" s="4">
        <f t="shared" si="29"/>
        <v>0.3821460394997208</v>
      </c>
      <c r="EP46" s="4">
        <f t="shared" si="29"/>
        <v>1.8986496105240038</v>
      </c>
      <c r="EQ46" s="4">
        <f t="shared" si="29"/>
        <v>1.3203052985093673</v>
      </c>
      <c r="ES46" s="4">
        <f t="shared" si="30"/>
        <v>18.73776</v>
      </c>
      <c r="ET46" s="4">
        <f t="shared" si="30"/>
        <v>16.720319999999994</v>
      </c>
      <c r="EU46" s="4">
        <f t="shared" si="30"/>
        <v>21.07296</v>
      </c>
      <c r="EV46" s="4">
        <f t="shared" si="30"/>
        <v>54.329316600000055</v>
      </c>
      <c r="EW46" s="4">
        <f t="shared" si="30"/>
        <v>45.54307800000006</v>
      </c>
      <c r="EX46" s="4">
        <f t="shared" si="30"/>
        <v>54.35862360000006</v>
      </c>
      <c r="EY46" s="4">
        <f t="shared" si="30"/>
        <v>54.42464000000001</v>
      </c>
    </row>
    <row r="47" spans="1:155" ht="12.75">
      <c r="A47">
        <v>2045</v>
      </c>
      <c r="B47" s="19">
        <f>+'[5]LT ICE'!AI85+'[5]LT SI HEV GAS'!AI85+'[5]LT SI PHEV'!AI85-'[5]LT SI PHEV'!BC85+'[5]LT D PHEV'!AI85-'[5]LT D PHEV'!BC85+'[5]auto ICE'!AI85+'[5]auto SI HEV Gas'!AI85+'[5]auto SI PHEV'!AI85-'[5]auto SI PHEV'!BC85+'[5]auto D PHEV'!AI85-'[5]auto D PHEV'!BC85</f>
        <v>11.53150739224938</v>
      </c>
      <c r="C47" s="19">
        <f>+'[5]LT Dsl'!AI85+'[5]auto Dsl'!AI85</f>
        <v>2.1859006309814135</v>
      </c>
      <c r="D47" s="25">
        <f>+'[5]auto CNG'!AI85+'[5]LT CNG'!AI85</f>
        <v>3.687694083776185</v>
      </c>
      <c r="E47" s="25">
        <f>+'[5]auto FCV'!AI85+'[5]LT FCV'!AI85</f>
        <v>0.46537203948606887</v>
      </c>
      <c r="F47" s="25">
        <f>'[5]auto SI PHEV'!BC85+'[5]LT SI PHEV'!BC85</f>
        <v>0.17005678667314666</v>
      </c>
      <c r="G47" s="25">
        <f>'[5]auto D PHEV'!BC85+'[5]LT D PHEV'!BC85</f>
        <v>0.04863237790314184</v>
      </c>
      <c r="H47" s="25">
        <f>'[5]auto EV'!AI85+'[5]LT EV'!AI85</f>
        <v>0.3284515518467188</v>
      </c>
      <c r="I47" s="25">
        <f t="shared" si="0"/>
        <v>18.417614862916057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9">
        <f t="shared" si="4"/>
        <v>0.07303361115595566</v>
      </c>
      <c r="Z47" s="19">
        <f t="shared" si="23"/>
        <v>0.09226100526002219</v>
      </c>
      <c r="AA47" s="19">
        <f t="shared" si="24"/>
        <v>0.16529461641597787</v>
      </c>
      <c r="AB47" s="4">
        <f t="shared" si="5"/>
        <v>217.4012025645991</v>
      </c>
      <c r="AC47" s="4">
        <f t="shared" si="6"/>
        <v>36.72138187998296</v>
      </c>
      <c r="AD47" s="4">
        <f t="shared" si="7"/>
        <v>78.56853507130188</v>
      </c>
      <c r="AE47" s="4">
        <f t="shared" si="8"/>
        <v>25.491963430152087</v>
      </c>
      <c r="AF47" s="4">
        <f t="shared" si="9"/>
        <v>7.794748042354788</v>
      </c>
      <c r="AG47" s="4">
        <f t="shared" si="10"/>
        <v>2.6638279464185923</v>
      </c>
      <c r="AH47" s="4">
        <f t="shared" si="11"/>
        <v>17.981236548787322</v>
      </c>
      <c r="AI47" s="4">
        <f t="shared" si="12"/>
        <v>386.6228954835967</v>
      </c>
      <c r="AJ47" s="2">
        <f>+EO47*8*(MAX(D$12:D47)-D$12)*(10^9)*8.5136/1000000000</f>
        <v>95.5076288337566</v>
      </c>
      <c r="AK47" s="5">
        <f t="shared" si="1"/>
        <v>8.32033090105314</v>
      </c>
      <c r="AL47" s="5">
        <f t="shared" si="2"/>
        <v>1.810073501064124</v>
      </c>
      <c r="AM47" s="5">
        <f t="shared" si="3"/>
        <v>17.388984656020988</v>
      </c>
      <c r="AN47" s="2">
        <f t="shared" si="13"/>
        <v>72.34742936032026</v>
      </c>
      <c r="AO47" s="2">
        <f t="shared" si="14"/>
        <v>45.82345854397162</v>
      </c>
      <c r="AP47" s="3">
        <f>'[2]VehPrice'!$AN$132</f>
        <v>491.8818337348961</v>
      </c>
      <c r="AQ47" s="4">
        <f>'[5]VehFleetValuSummary'!T41</f>
        <v>280.69438693559067</v>
      </c>
      <c r="AR47" s="23">
        <f>'[2]VehPrice'!$AN$73</f>
        <v>20745.51322337513</v>
      </c>
      <c r="AS47" s="23">
        <f>'[2]VehPrice'!$AN$87</f>
        <v>24407.191710784027</v>
      </c>
      <c r="AT47" s="23">
        <f>'[2]VehPrice'!$AN$101</f>
        <v>21222.233018904928</v>
      </c>
      <c r="AU47" s="23">
        <f>'[2]VehPrice'!$AN$115</f>
        <v>22407.43141582179</v>
      </c>
      <c r="AV47" s="23">
        <f>'[2]VehPrice'!$AN$129</f>
        <v>29429.139619536436</v>
      </c>
      <c r="AW47" s="19">
        <f>'[2]Mkt Shares'!$AN$6</f>
        <v>0.4494024136580601</v>
      </c>
      <c r="AX47" s="19">
        <f>'[2]Mkt Shares'!$AN$7</f>
        <v>0.0708938571348771</v>
      </c>
      <c r="AY47" s="19">
        <f>'[2]Mkt Shares'!$AN$8</f>
        <v>0</v>
      </c>
      <c r="AZ47" s="19">
        <f>'[2]Mkt Shares'!$AN$9</f>
        <v>0</v>
      </c>
      <c r="BA47" s="19">
        <f>'[2]Mkt Shares'!$AN$11</f>
        <v>0</v>
      </c>
      <c r="BB47" s="19">
        <f>'[2]Mkt Shares'!$AN$12</f>
        <v>0</v>
      </c>
      <c r="BC47" s="19">
        <f>'[2]Mkt Shares'!$AN$13</f>
        <v>0.47970372920706283</v>
      </c>
      <c r="BD47" s="19">
        <f>'[2]Mkt Shares'!$AN$14</f>
        <v>0</v>
      </c>
      <c r="BE47" s="5">
        <f>'[5]Fltsummary'!AE55</f>
        <v>0.29413249330403984</v>
      </c>
      <c r="BF47" s="5">
        <f>'[5]Fltsummary'!AG55</f>
        <v>0.10804629765054667</v>
      </c>
      <c r="BG47" s="5">
        <f>'[5]Fltsummary'!AJ55</f>
        <v>0.07470534105743352</v>
      </c>
      <c r="BH47" s="5">
        <f>'[5]Fltsummary'!AK55</f>
        <v>0.010371015489010604</v>
      </c>
      <c r="BI47" s="5">
        <f>'[5]Fltsummary'!AH55</f>
        <v>0.1875682999658008</v>
      </c>
      <c r="BJ47" s="5">
        <f>'[5]Fltsummary'!AF55</f>
        <v>0.05748109988958412</v>
      </c>
      <c r="BK47" s="5">
        <f>'[5]Fltsummary'!AI55</f>
        <v>0.22105008373571056</v>
      </c>
      <c r="BL47" s="5">
        <f>'[5]Fltsummary'!AL55</f>
        <v>0.046645368907873644</v>
      </c>
      <c r="BM47" s="3">
        <f>'[5]VMTSummary'!V55</f>
        <v>1582.296205988501</v>
      </c>
      <c r="BN47" s="3">
        <f>'[5]VMTSummary'!W55</f>
        <v>301.1078571182824</v>
      </c>
      <c r="BO47" s="3">
        <f>'[5]VMTSummary'!X55</f>
        <v>570.1657618334264</v>
      </c>
      <c r="BP47" s="3">
        <f>'[5]VMTSummary'!Y55</f>
        <v>956.5589816273941</v>
      </c>
      <c r="BQ47" s="3">
        <f>'[5]VMTSummary'!Z55</f>
        <v>1172.7401930572069</v>
      </c>
      <c r="BR47" s="3">
        <f>'[5]VMTSummary'!AA55</f>
        <v>396.97500533480184</v>
      </c>
      <c r="BS47" s="3">
        <f>'[5]VMTSummary'!AB55</f>
        <v>58.70598476562171</v>
      </c>
      <c r="BT47" s="3">
        <f>'[5]VMTSummary'!AC55</f>
        <v>255.21666598625444</v>
      </c>
      <c r="BU47" s="3">
        <f>'[5]VMTSummary'!T55</f>
        <v>5293.766655711489</v>
      </c>
      <c r="BV47" s="3"/>
      <c r="BW47" s="7">
        <f>+'[2]SCChoice'!$AN$253</f>
        <v>0.47295162560350057</v>
      </c>
      <c r="BX47" s="7">
        <f>+'[2]SCChoice'!$AN$254</f>
        <v>0.03628802645520861</v>
      </c>
      <c r="BY47" s="7">
        <f>+'[2]SCChoice'!$AN$255</f>
        <v>0</v>
      </c>
      <c r="BZ47" s="7">
        <f>+'[2]SCChoice'!$AN$256</f>
        <v>0</v>
      </c>
      <c r="CA47" s="7">
        <f>+'[2]SCChoice'!$AN$258</f>
        <v>0</v>
      </c>
      <c r="CB47" s="7">
        <f>+'[2]SCChoice'!$AN$259</f>
        <v>0</v>
      </c>
      <c r="CC47" s="7">
        <f>+'[2]SCChoice'!$AN$260</f>
        <v>0.49076034794129086</v>
      </c>
      <c r="CD47" s="7">
        <f>+'[2]SCChoice'!$AN$261</f>
        <v>0</v>
      </c>
      <c r="CE47" s="7">
        <f>+'[2]LCChoice'!$AN$253</f>
        <v>0.4261037698003979</v>
      </c>
      <c r="CF47" s="7">
        <f>+'[2]LCChoice'!$AN$254</f>
        <v>0.10029327177043637</v>
      </c>
      <c r="CG47" s="7">
        <f>+'[2]LCChoice'!$AN$255</f>
        <v>0</v>
      </c>
      <c r="CH47" s="7">
        <f>+'[2]LCChoice'!$AN$256</f>
        <v>0</v>
      </c>
      <c r="CI47" s="7">
        <f>+'[2]LCChoice'!$AN$258</f>
        <v>0</v>
      </c>
      <c r="CJ47" s="7">
        <f>+'[2]LCChoice'!$AN$259</f>
        <v>0</v>
      </c>
      <c r="CK47" s="7">
        <f>+'[2]LCChoice'!$AN$260</f>
        <v>0.4736029584291658</v>
      </c>
      <c r="CL47" s="7">
        <f>+'[2]LCChoice'!$AN$261</f>
        <v>0</v>
      </c>
      <c r="CM47" s="7">
        <f>+'[2]PUChoice'!$AN$253</f>
        <v>0.49094180050089853</v>
      </c>
      <c r="CN47" s="7">
        <f>+'[2]PUChoice'!$AN$254</f>
        <v>0.01829079277570262</v>
      </c>
      <c r="CO47" s="7">
        <f>+'[2]PUChoice'!$AN$255</f>
        <v>0</v>
      </c>
      <c r="CP47" s="7">
        <f>+'[2]PUChoice'!$AN$256</f>
        <v>0</v>
      </c>
      <c r="CQ47" s="7">
        <f>+'[2]PUChoice'!$AN$258</f>
        <v>0</v>
      </c>
      <c r="CR47" s="7">
        <f>+'[2]PUChoice'!$AN$259</f>
        <v>0</v>
      </c>
      <c r="CS47" s="7">
        <f>+'[2]PUChoice'!$AN$260</f>
        <v>0.4907674067233988</v>
      </c>
      <c r="CT47" s="7">
        <f>+'[2]PUChoice'!$AN$261</f>
        <v>0</v>
      </c>
      <c r="CU47" s="7">
        <f>+'[2]SSUChoice'!$AN$253</f>
        <v>0.436583040441774</v>
      </c>
      <c r="CV47" s="7">
        <f>+'[2]SSUChoice'!$AN$254</f>
        <v>0.09816024041965668</v>
      </c>
      <c r="CW47" s="7">
        <f>+'[2]SSUChoice'!$AN$255</f>
        <v>0</v>
      </c>
      <c r="CX47" s="7">
        <f>+'[2]SSUChoice'!$AN$256</f>
        <v>0</v>
      </c>
      <c r="CY47" s="7">
        <f>+'[2]SSUChoice'!$AN$258</f>
        <v>0</v>
      </c>
      <c r="CZ47" s="7">
        <f>+'[2]SSUChoice'!$AN$259</f>
        <v>0</v>
      </c>
      <c r="DA47" s="7">
        <f>+'[2]SSUChoice'!$AN$260</f>
        <v>0.4652567191385693</v>
      </c>
      <c r="DB47" s="7">
        <f>+'[2]SSUChoice'!$AN$261</f>
        <v>0</v>
      </c>
      <c r="DC47" s="7">
        <f>+'[2]LSUChoice'!$AN$253</f>
        <v>0.4415014710022721</v>
      </c>
      <c r="DD47" s="7">
        <f>+'[2]LSUChoice'!$AN$254</f>
        <v>0.08225570728393797</v>
      </c>
      <c r="DE47" s="7">
        <f>+'[2]LSUChoice'!$AN$255</f>
        <v>0</v>
      </c>
      <c r="DF47" s="7">
        <f>+'[2]LSUChoice'!$AN$256</f>
        <v>0</v>
      </c>
      <c r="DG47" s="7">
        <f>+'[2]LSUChoice'!$AN$258</f>
        <v>0</v>
      </c>
      <c r="DH47" s="7">
        <f>+'[2]LSUChoice'!$AN$259</f>
        <v>0</v>
      </c>
      <c r="DI47" s="7">
        <f>+'[2]LSUChoice'!$AN$260</f>
        <v>0.4762428217137899</v>
      </c>
      <c r="DJ47" s="7">
        <f>+'[2]LSUChoice'!$AN$261</f>
        <v>0</v>
      </c>
      <c r="DK47" s="7">
        <f>+'[2]MPG'!$AN$81</f>
        <v>60.69551157551143</v>
      </c>
      <c r="DL47" s="7">
        <f>+'[2]MPG'!$AN$97</f>
        <v>56.25888668628987</v>
      </c>
      <c r="DM47" s="7">
        <f>+'[2]MPG'!$AN$113</f>
        <v>42.2664619242813</v>
      </c>
      <c r="DN47" s="7">
        <f>+'[2]MPG'!$AN$129</f>
        <v>48.66356200304336</v>
      </c>
      <c r="DO47" s="7">
        <f>+'[2]MPG'!$AN$145</f>
        <v>42.69142943149979</v>
      </c>
      <c r="DP47" s="7">
        <f>+'[2]MPG'!$AN$32</f>
        <v>52.892021699776016</v>
      </c>
      <c r="DQ47" s="7">
        <f>+'[2]MPG'!$AN$48</f>
        <v>58.219128361774935</v>
      </c>
      <c r="DR47" s="7">
        <f>+'[2]MPG'!$AN$64</f>
        <v>44.60545661417764</v>
      </c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>
        <f>+'[5]HVY TRK ENERGY'!O95*'[5]HVY TRK ENERGY'!K95</f>
        <v>7.1213934709522695</v>
      </c>
      <c r="EF47">
        <f>+'[5]HVY TRK ENERGY'!M95*'[5]HVY TRK ENERGY'!K95</f>
        <v>0.4322565581578144</v>
      </c>
      <c r="EI47" s="6">
        <f>'[3]Fuel $'!I$49</f>
        <v>0.24241023571192752</v>
      </c>
      <c r="EJ47" s="6">
        <f>'[3]Fuel $'!I$50</f>
        <v>0.2732110650745844</v>
      </c>
      <c r="EK47" s="6">
        <f>'[3]Fuel $'!I$51</f>
        <v>0.33196438496529407</v>
      </c>
      <c r="EL47" s="4">
        <f>'[3]Fuel $'!I$52</f>
        <v>0.49641743159891394</v>
      </c>
      <c r="EM47" s="4">
        <f>'[3]Fuel $'!I$53</f>
        <v>0.27878102237219693</v>
      </c>
      <c r="EN47" s="4">
        <f>'[3]Fuel $'!I$54</f>
        <v>0.3360237437241706</v>
      </c>
      <c r="EO47" s="6">
        <f>+'[3]Fuel $'!$I$21</f>
        <v>0.3821460394997208</v>
      </c>
      <c r="EP47" s="6">
        <f>'[3]Fuel $'!I29</f>
        <v>1.8986496105240038</v>
      </c>
      <c r="EQ47" s="6">
        <f>'[3]Fuel $'!I55</f>
        <v>1.3203052985093673</v>
      </c>
      <c r="ES47" s="27">
        <f>+'[3]Conv'!$I$324</f>
        <v>18.8528</v>
      </c>
      <c r="ET47" s="27">
        <f>+'[3]Diesel'!$I$320</f>
        <v>16.7992</v>
      </c>
      <c r="EU47" s="27">
        <f>'[3]CNGV'!$I$709</f>
        <v>21.3056</v>
      </c>
      <c r="EV47" s="27">
        <f>+'[3]BEV100'!$I$1176</f>
        <v>54.74547600000007</v>
      </c>
      <c r="EW47" s="27">
        <f>+'[3]PHEV10'!$I$1432</f>
        <v>45.83614800000006</v>
      </c>
      <c r="EX47" s="27">
        <f>+'[3]PHEV40'!$I$1594</f>
        <v>54.77478300000007</v>
      </c>
      <c r="EY47" s="30">
        <f>+'[3]FCEV'!$I$751</f>
        <v>54.7776</v>
      </c>
    </row>
    <row r="48" spans="1:155" ht="12.75">
      <c r="A48">
        <v>2046</v>
      </c>
      <c r="B48" s="19">
        <f>+'[5]LT ICE'!AI86+'[5]LT SI HEV GAS'!AI86+'[5]LT SI PHEV'!AI86-'[5]LT SI PHEV'!BC86+'[5]LT D PHEV'!AI86-'[5]LT D PHEV'!BC86+'[5]auto ICE'!AI86+'[5]auto SI HEV Gas'!AI86+'[5]auto SI PHEV'!AI86-'[5]auto SI PHEV'!BC86+'[5]auto D PHEV'!AI86-'[5]auto D PHEV'!BC86</f>
        <v>11.528088936692068</v>
      </c>
      <c r="C48" s="19">
        <f>+'[5]LT Dsl'!AI86+'[5]auto Dsl'!AI86</f>
        <v>2.137232417806323</v>
      </c>
      <c r="D48" s="25">
        <f>+'[5]auto CNG'!AI86+'[5]LT CNG'!AI86</f>
        <v>3.721795606389008</v>
      </c>
      <c r="E48" s="25">
        <f>+'[5]auto FCV'!AI86+'[5]LT FCV'!AI86</f>
        <v>0.47967506684151995</v>
      </c>
      <c r="F48" s="25">
        <f>'[5]auto SI PHEV'!BC86+'[5]LT SI PHEV'!BC86</f>
        <v>0.17170947630264388</v>
      </c>
      <c r="G48" s="25">
        <f>'[5]auto D PHEV'!BC86+'[5]LT D PHEV'!BC86</f>
        <v>0.05213464020458147</v>
      </c>
      <c r="H48" s="25">
        <f>'[5]auto EV'!AI86+'[5]LT EV'!AI86</f>
        <v>0.3416789302623908</v>
      </c>
      <c r="I48" s="25">
        <f t="shared" si="0"/>
        <v>18.432315074498536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9">
        <f t="shared" si="4"/>
        <v>0.0733234963248947</v>
      </c>
      <c r="Z48" s="19">
        <f t="shared" si="23"/>
        <v>0.09134164886110083</v>
      </c>
      <c r="AA48" s="19">
        <f t="shared" si="24"/>
        <v>0.1646651451859955</v>
      </c>
      <c r="AB48" s="4">
        <f t="shared" si="5"/>
        <v>218.7035253300024</v>
      </c>
      <c r="AC48" s="4">
        <f t="shared" si="6"/>
        <v>36.076141255383874</v>
      </c>
      <c r="AD48" s="4">
        <f t="shared" si="7"/>
        <v>80.23059901510358</v>
      </c>
      <c r="AE48" s="4">
        <f t="shared" si="8"/>
        <v>26.46117912729908</v>
      </c>
      <c r="AF48" s="4">
        <f t="shared" si="9"/>
        <v>7.9308884442745065</v>
      </c>
      <c r="AG48" s="4">
        <f t="shared" si="10"/>
        <v>2.8819436542772108</v>
      </c>
      <c r="AH48" s="4">
        <f t="shared" si="11"/>
        <v>18.877609328223652</v>
      </c>
      <c r="AI48" s="4">
        <f t="shared" si="12"/>
        <v>391.1618861545643</v>
      </c>
      <c r="AJ48" s="2">
        <f>+EO48*8*(MAX(D$12:D48)-D$12)*(10^9)*8.5136/1000000000</f>
        <v>96.39520649234447</v>
      </c>
      <c r="AK48" s="5">
        <f t="shared" si="1"/>
        <v>8.345475886710508</v>
      </c>
      <c r="AL48" s="5">
        <f t="shared" si="2"/>
        <v>1.87015006346243</v>
      </c>
      <c r="AM48" s="5">
        <f t="shared" si="3"/>
        <v>17.66477413549576</v>
      </c>
      <c r="AN48" s="2">
        <f t="shared" si="13"/>
        <v>74.19702171830684</v>
      </c>
      <c r="AO48" s="2">
        <f t="shared" si="14"/>
        <v>47.10964983318909</v>
      </c>
      <c r="AP48" s="3"/>
      <c r="AQ48" s="4">
        <f>'[5]VehFleetValuSummary'!T42</f>
        <v>280.0483155993439</v>
      </c>
      <c r="AR48" s="23"/>
      <c r="AS48" s="23"/>
      <c r="AT48" s="23"/>
      <c r="AU48" s="23"/>
      <c r="AV48" s="23"/>
      <c r="AW48" s="19"/>
      <c r="AX48" s="19"/>
      <c r="AY48" s="19"/>
      <c r="AZ48" s="19"/>
      <c r="BA48" s="19"/>
      <c r="BB48" s="19"/>
      <c r="BC48" s="19"/>
      <c r="BD48" s="19"/>
      <c r="BE48" s="5">
        <f>'[5]Fltsummary'!AE56</f>
        <v>0.29492990838746075</v>
      </c>
      <c r="BF48" s="5">
        <f>'[5]Fltsummary'!AG56</f>
        <v>0.10552492469073554</v>
      </c>
      <c r="BG48" s="5">
        <f>'[5]Fltsummary'!AJ56</f>
        <v>0.07468771313729342</v>
      </c>
      <c r="BH48" s="5">
        <f>'[5]Fltsummary'!AK56</f>
        <v>0.011019823623863285</v>
      </c>
      <c r="BI48" s="5">
        <f>'[5]Fltsummary'!AH56</f>
        <v>0.18854919343829707</v>
      </c>
      <c r="BJ48" s="5">
        <f>'[5]Fltsummary'!AF56</f>
        <v>0.059248495618863986</v>
      </c>
      <c r="BK48" s="5">
        <f>'[5]Fltsummary'!AI56</f>
        <v>0.21833671717973224</v>
      </c>
      <c r="BL48" s="5">
        <f>'[5]Fltsummary'!AL56</f>
        <v>0.047703223923753896</v>
      </c>
      <c r="BM48" s="3">
        <f>'[5]VMTSummary'!V56</f>
        <v>1599.3033542039616</v>
      </c>
      <c r="BN48" s="3">
        <f>'[5]VMTSummary'!W56</f>
        <v>312.6152077774865</v>
      </c>
      <c r="BO48" s="3">
        <f>'[5]VMTSummary'!X56</f>
        <v>561.502658921801</v>
      </c>
      <c r="BP48" s="3">
        <f>'[5]VMTSummary'!Y56</f>
        <v>968.5613374453137</v>
      </c>
      <c r="BQ48" s="3">
        <f>'[5]VMTSummary'!Z56</f>
        <v>1167.7534390149551</v>
      </c>
      <c r="BR48" s="3">
        <f>'[5]VMTSummary'!AA56</f>
        <v>399.75083873959863</v>
      </c>
      <c r="BS48" s="3">
        <f>'[5]VMTSummary'!AB56</f>
        <v>62.7842405117658</v>
      </c>
      <c r="BT48" s="3">
        <f>'[5]VMTSummary'!AC56</f>
        <v>262.47025134000677</v>
      </c>
      <c r="BU48" s="3">
        <f>'[5]VMTSummary'!T56</f>
        <v>5334.741327954891</v>
      </c>
      <c r="BV48" s="3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>
        <f>+'[5]HVY TRK ENERGY'!O96*'[5]HVY TRK ENERGY'!K96</f>
        <v>7.172280122947631</v>
      </c>
      <c r="EF48">
        <f>+'[5]HVY TRK ENERGY'!M96*'[5]HVY TRK ENERGY'!K96</f>
        <v>0.431568818261536</v>
      </c>
      <c r="EI48" s="4">
        <f aca="true" t="shared" si="31" ref="EI48:EQ51">+EI47+(EI$52-EI$47)/5</f>
        <v>0.22338646812782448</v>
      </c>
      <c r="EJ48" s="4">
        <f t="shared" si="31"/>
        <v>0.25185650725100933</v>
      </c>
      <c r="EK48" s="4">
        <f t="shared" si="31"/>
        <v>0.30612633236465214</v>
      </c>
      <c r="EL48" s="4">
        <f t="shared" si="31"/>
        <v>0.4814146955074987</v>
      </c>
      <c r="EM48" s="4">
        <f t="shared" si="31"/>
        <v>0.2609435304348599</v>
      </c>
      <c r="EN48" s="4">
        <f t="shared" si="31"/>
        <v>0.3101580037387806</v>
      </c>
      <c r="EO48" s="4">
        <f t="shared" si="31"/>
        <v>0.3821460394997208</v>
      </c>
      <c r="EP48" s="4">
        <f t="shared" si="31"/>
        <v>1.8986496105240038</v>
      </c>
      <c r="EQ48" s="4">
        <f t="shared" si="31"/>
        <v>1.3203052985093673</v>
      </c>
      <c r="ES48" s="4">
        <f aca="true" t="shared" si="32" ref="ES48:EY51">+ES47+(ES$52-ES$47)/5</f>
        <v>18.971359999999997</v>
      </c>
      <c r="ET48" s="4">
        <f t="shared" si="32"/>
        <v>16.879839999999998</v>
      </c>
      <c r="EU48" s="4">
        <f t="shared" si="32"/>
        <v>21.556959999999997</v>
      </c>
      <c r="EV48" s="4">
        <f t="shared" si="32"/>
        <v>55.24955640000007</v>
      </c>
      <c r="EW48" s="4">
        <f t="shared" si="32"/>
        <v>46.18783200000006</v>
      </c>
      <c r="EX48" s="4">
        <f t="shared" si="32"/>
        <v>55.27886340000007</v>
      </c>
      <c r="EY48" s="4">
        <f t="shared" si="32"/>
        <v>55.1648</v>
      </c>
    </row>
    <row r="49" spans="1:155" ht="12.75">
      <c r="A49">
        <v>2047</v>
      </c>
      <c r="B49" s="19">
        <f>+'[5]LT ICE'!AI87+'[5]LT SI HEV GAS'!AI87+'[5]LT SI PHEV'!AI87-'[5]LT SI PHEV'!BC87+'[5]LT D PHEV'!AI87-'[5]LT D PHEV'!BC87+'[5]auto ICE'!AI87+'[5]auto SI HEV Gas'!AI87+'[5]auto SI PHEV'!AI87-'[5]auto SI PHEV'!BC87+'[5]auto D PHEV'!AI87-'[5]auto D PHEV'!BC87</f>
        <v>11.519601495986565</v>
      </c>
      <c r="C49" s="19">
        <f>+'[5]LT Dsl'!AI87+'[5]auto Dsl'!AI87</f>
        <v>2.0887418167610234</v>
      </c>
      <c r="D49" s="25">
        <f>+'[5]auto CNG'!AI87+'[5]LT CNG'!AI87</f>
        <v>3.7533869858295894</v>
      </c>
      <c r="E49" s="25">
        <f>+'[5]auto FCV'!AI87+'[5]LT FCV'!AI87</f>
        <v>0.4936892536852172</v>
      </c>
      <c r="F49" s="25">
        <f>'[5]auto SI PHEV'!BC87+'[5]LT SI PHEV'!BC87</f>
        <v>0.17321446316258138</v>
      </c>
      <c r="G49" s="25">
        <f>'[5]auto D PHEV'!BC87+'[5]LT D PHEV'!BC87</f>
        <v>0.05575744945901158</v>
      </c>
      <c r="H49" s="25">
        <f>'[5]auto EV'!AI87+'[5]LT EV'!AI87</f>
        <v>0.355075467491316</v>
      </c>
      <c r="I49" s="25">
        <f t="shared" si="0"/>
        <v>18.439466932375304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9">
        <f t="shared" si="4"/>
        <v>0.07359847936813114</v>
      </c>
      <c r="Z49" s="19">
        <f t="shared" si="23"/>
        <v>0.09046249901911828</v>
      </c>
      <c r="AA49" s="19">
        <f t="shared" si="24"/>
        <v>0.16406097838724942</v>
      </c>
      <c r="AB49" s="4">
        <f t="shared" si="5"/>
        <v>219.90827099026382</v>
      </c>
      <c r="AC49" s="4">
        <f t="shared" si="6"/>
        <v>35.426063808338995</v>
      </c>
      <c r="AD49" s="4">
        <f t="shared" si="7"/>
        <v>81.85506447080714</v>
      </c>
      <c r="AE49" s="4">
        <f t="shared" si="8"/>
        <v>27.425425420721186</v>
      </c>
      <c r="AF49" s="4">
        <f t="shared" si="9"/>
        <v>8.061317279786376</v>
      </c>
      <c r="AG49" s="4">
        <f t="shared" si="10"/>
        <v>3.110314669603387</v>
      </c>
      <c r="AH49" s="4">
        <f t="shared" si="11"/>
        <v>19.796748651101066</v>
      </c>
      <c r="AI49" s="4">
        <f t="shared" si="12"/>
        <v>395.5832052906219</v>
      </c>
      <c r="AJ49" s="2">
        <f>+EO49*8*(MAX(D$12:D49)-D$12)*(10^9)*8.5136/1000000000</f>
        <v>97.21745137899622</v>
      </c>
      <c r="AK49" s="5">
        <f t="shared" si="1"/>
        <v>8.366423645754997</v>
      </c>
      <c r="AL49" s="5">
        <f t="shared" si="2"/>
        <v>1.9270253109878182</v>
      </c>
      <c r="AM49" s="5">
        <f t="shared" si="3"/>
        <v>17.920515349265045</v>
      </c>
      <c r="AN49" s="2">
        <f t="shared" si="13"/>
        <v>76.00926273871012</v>
      </c>
      <c r="AO49" s="2">
        <f t="shared" si="14"/>
        <v>48.369867309943054</v>
      </c>
      <c r="AP49" s="3"/>
      <c r="AQ49" s="4">
        <f>'[5]VehFleetValuSummary'!T43</f>
        <v>279.43984796916465</v>
      </c>
      <c r="AR49" s="23"/>
      <c r="AS49" s="23"/>
      <c r="AT49" s="23"/>
      <c r="AU49" s="23"/>
      <c r="AV49" s="23"/>
      <c r="AW49" s="19"/>
      <c r="AX49" s="19"/>
      <c r="AY49" s="19"/>
      <c r="AZ49" s="19"/>
      <c r="BA49" s="19"/>
      <c r="BB49" s="19"/>
      <c r="BC49" s="19"/>
      <c r="BD49" s="19"/>
      <c r="BE49" s="5">
        <f>'[5]Fltsummary'!AE57</f>
        <v>0.29573996160018345</v>
      </c>
      <c r="BF49" s="5">
        <f>'[5]Fltsummary'!AG57</f>
        <v>0.1030649267282613</v>
      </c>
      <c r="BG49" s="5">
        <f>'[5]Fltsummary'!AJ57</f>
        <v>0.07461659309787962</v>
      </c>
      <c r="BH49" s="5">
        <f>'[5]Fltsummary'!AK57</f>
        <v>0.011686697304031969</v>
      </c>
      <c r="BI49" s="5">
        <f>'[5]Fltsummary'!AH57</f>
        <v>0.18950760308827605</v>
      </c>
      <c r="BJ49" s="5">
        <f>'[5]Fltsummary'!AF57</f>
        <v>0.06102446399370903</v>
      </c>
      <c r="BK49" s="5">
        <f>'[5]Fltsummary'!AI57</f>
        <v>0.21564130773712917</v>
      </c>
      <c r="BL49" s="5">
        <f>'[5]Fltsummary'!AL57</f>
        <v>0.04871844645052948</v>
      </c>
      <c r="BM49" s="3">
        <f>'[5]VMTSummary'!V57</f>
        <v>1616.1566280570291</v>
      </c>
      <c r="BN49" s="3">
        <f>'[5]VMTSummary'!W57</f>
        <v>324.2933720977827</v>
      </c>
      <c r="BO49" s="3">
        <f>'[5]VMTSummary'!X57</f>
        <v>552.8280184700436</v>
      </c>
      <c r="BP49" s="3">
        <f>'[5]VMTSummary'!Y57</f>
        <v>980.3853911853919</v>
      </c>
      <c r="BQ49" s="3">
        <f>'[5]VMTSummary'!Z57</f>
        <v>1162.401334441307</v>
      </c>
      <c r="BR49" s="3">
        <f>'[5]VMTSummary'!AA57</f>
        <v>402.2303877989557</v>
      </c>
      <c r="BS49" s="3">
        <f>'[5]VMTSummary'!AB57</f>
        <v>67.00046647545196</v>
      </c>
      <c r="BT49" s="3">
        <f>'[5]VMTSummary'!AC57</f>
        <v>269.58726164782155</v>
      </c>
      <c r="BU49" s="3">
        <f>'[5]VMTSummary'!T57</f>
        <v>5374.882860173783</v>
      </c>
      <c r="BV49" s="3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>
        <f>+'[5]HVY TRK ENERGY'!O97*'[5]HVY TRK ENERGY'!K97</f>
        <v>7.225150629612429</v>
      </c>
      <c r="EF49">
        <f>+'[5]HVY TRK ENERGY'!M97*'[5]HVY TRK ENERGY'!K97</f>
        <v>0.43080322059065773</v>
      </c>
      <c r="EI49" s="4">
        <f t="shared" si="31"/>
        <v>0.20436270054372144</v>
      </c>
      <c r="EJ49" s="4">
        <f t="shared" si="31"/>
        <v>0.23050194942743427</v>
      </c>
      <c r="EK49" s="4">
        <f t="shared" si="31"/>
        <v>0.2802882797640102</v>
      </c>
      <c r="EL49" s="4">
        <f t="shared" si="31"/>
        <v>0.4664119594160835</v>
      </c>
      <c r="EM49" s="4">
        <f t="shared" si="31"/>
        <v>0.2431060384975229</v>
      </c>
      <c r="EN49" s="4">
        <f t="shared" si="31"/>
        <v>0.2842922637533906</v>
      </c>
      <c r="EO49" s="4">
        <f t="shared" si="31"/>
        <v>0.3821460394997208</v>
      </c>
      <c r="EP49" s="4">
        <f t="shared" si="31"/>
        <v>1.8986496105240038</v>
      </c>
      <c r="EQ49" s="4">
        <f t="shared" si="31"/>
        <v>1.3203052985093673</v>
      </c>
      <c r="ES49" s="4">
        <f t="shared" si="32"/>
        <v>19.089919999999996</v>
      </c>
      <c r="ET49" s="4">
        <f t="shared" si="32"/>
        <v>16.960479999999997</v>
      </c>
      <c r="EU49" s="4">
        <f t="shared" si="32"/>
        <v>21.808319999999995</v>
      </c>
      <c r="EV49" s="4">
        <f t="shared" si="32"/>
        <v>55.753636800000066</v>
      </c>
      <c r="EW49" s="4">
        <f t="shared" si="32"/>
        <v>46.539516000000056</v>
      </c>
      <c r="EX49" s="4">
        <f t="shared" si="32"/>
        <v>55.78294380000007</v>
      </c>
      <c r="EY49" s="4">
        <f t="shared" si="32"/>
        <v>55.552</v>
      </c>
    </row>
    <row r="50" spans="1:155" ht="12.75">
      <c r="A50">
        <v>2048</v>
      </c>
      <c r="B50" s="19">
        <f>+'[5]LT ICE'!AI88+'[5]LT SI HEV GAS'!AI88+'[5]LT SI PHEV'!AI88-'[5]LT SI PHEV'!BC88+'[5]LT D PHEV'!AI88-'[5]LT D PHEV'!BC88+'[5]auto ICE'!AI88+'[5]auto SI HEV Gas'!AI88+'[5]auto SI PHEV'!AI88-'[5]auto SI PHEV'!BC88+'[5]auto D PHEV'!AI88-'[5]auto D PHEV'!BC88</f>
        <v>11.50658398275049</v>
      </c>
      <c r="C50" s="19">
        <f>+'[5]LT Dsl'!AI88+'[5]auto Dsl'!AI88</f>
        <v>2.040588434381098</v>
      </c>
      <c r="D50" s="25">
        <f>+'[5]auto CNG'!AI88+'[5]LT CNG'!AI88</f>
        <v>3.7825771145820273</v>
      </c>
      <c r="E50" s="25">
        <f>+'[5]auto FCV'!AI88+'[5]LT FCV'!AI88</f>
        <v>0.5074069227708892</v>
      </c>
      <c r="F50" s="25">
        <f>'[5]auto SI PHEV'!BC88+'[5]LT SI PHEV'!BC88</f>
        <v>0.1745470183487809</v>
      </c>
      <c r="G50" s="25">
        <f>'[5]auto D PHEV'!BC88+'[5]LT D PHEV'!BC88</f>
        <v>0.059482733017404504</v>
      </c>
      <c r="H50" s="25">
        <f>'[5]auto EV'!AI88+'[5]LT EV'!AI88</f>
        <v>0.36859285139037234</v>
      </c>
      <c r="I50" s="25">
        <f t="shared" si="0"/>
        <v>18.439779057241065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9">
        <f t="shared" si="4"/>
        <v>0.07386791150108601</v>
      </c>
      <c r="Z50" s="19">
        <f t="shared" si="23"/>
        <v>0.08961762623144191</v>
      </c>
      <c r="AA50" s="19">
        <f t="shared" si="24"/>
        <v>0.16348553773252794</v>
      </c>
      <c r="AB50" s="4">
        <f t="shared" si="5"/>
        <v>221.02398830098306</v>
      </c>
      <c r="AC50" s="4">
        <f t="shared" si="6"/>
        <v>34.773912380900406</v>
      </c>
      <c r="AD50" s="4">
        <f t="shared" si="7"/>
        <v>83.44244072300283</v>
      </c>
      <c r="AE50" s="4">
        <f t="shared" si="8"/>
        <v>28.383937334265323</v>
      </c>
      <c r="AF50" s="4">
        <f t="shared" si="9"/>
        <v>8.184719146796365</v>
      </c>
      <c r="AG50" s="4">
        <f t="shared" si="10"/>
        <v>3.3481060328327903</v>
      </c>
      <c r="AH50" s="4">
        <f t="shared" si="11"/>
        <v>20.73619239546122</v>
      </c>
      <c r="AI50" s="4">
        <f t="shared" si="12"/>
        <v>399.893296314242</v>
      </c>
      <c r="AJ50" s="2">
        <f>+EO50*8*(MAX(D$12:D50)-D$12)*(10^9)*8.5136/1000000000</f>
        <v>97.97719769373188</v>
      </c>
      <c r="AK50" s="5">
        <f t="shared" si="1"/>
        <v>8.383244772794727</v>
      </c>
      <c r="AL50" s="5">
        <f t="shared" si="2"/>
        <v>1.980091147762264</v>
      </c>
      <c r="AM50" s="5">
        <f t="shared" si="3"/>
        <v>18.15477566247409</v>
      </c>
      <c r="AN50" s="2">
        <f t="shared" si="13"/>
        <v>77.78315964037395</v>
      </c>
      <c r="AO50" s="2">
        <f t="shared" si="14"/>
        <v>49.60342060239585</v>
      </c>
      <c r="AP50" s="3"/>
      <c r="AQ50" s="4">
        <f>'[5]VehFleetValuSummary'!T44</f>
        <v>278.82550123084604</v>
      </c>
      <c r="AR50" s="23"/>
      <c r="AS50" s="23"/>
      <c r="AT50" s="23"/>
      <c r="AU50" s="23"/>
      <c r="AV50" s="23"/>
      <c r="AW50" s="19"/>
      <c r="AX50" s="19"/>
      <c r="AY50" s="19"/>
      <c r="AZ50" s="19"/>
      <c r="BA50" s="19"/>
      <c r="BB50" s="19"/>
      <c r="BC50" s="19"/>
      <c r="BD50" s="19"/>
      <c r="BE50" s="5">
        <f>'[5]Fltsummary'!AE58</f>
        <v>0.2965640913619121</v>
      </c>
      <c r="BF50" s="5">
        <f>'[5]Fltsummary'!AG58</f>
        <v>0.1006672215207369</v>
      </c>
      <c r="BG50" s="5">
        <f>'[5]Fltsummary'!AJ58</f>
        <v>0.07449379289180495</v>
      </c>
      <c r="BH50" s="5">
        <f>'[5]Fltsummary'!AK58</f>
        <v>0.012368120378306218</v>
      </c>
      <c r="BI50" s="5">
        <f>'[5]Fltsummary'!AH58</f>
        <v>0.19044363237552356</v>
      </c>
      <c r="BJ50" s="5">
        <f>'[5]Fltsummary'!AF58</f>
        <v>0.06280164745922369</v>
      </c>
      <c r="BK50" s="5">
        <f>'[5]Fltsummary'!AI58</f>
        <v>0.21296921157855092</v>
      </c>
      <c r="BL50" s="5">
        <f>'[5]Fltsummary'!AL58</f>
        <v>0.049692282433941484</v>
      </c>
      <c r="BM50" s="3">
        <f>'[5]VMTSummary'!V58</f>
        <v>1632.7133090228313</v>
      </c>
      <c r="BN50" s="3">
        <f>'[5]VMTSummary'!W58</f>
        <v>336.0655832521219</v>
      </c>
      <c r="BO50" s="3">
        <f>'[5]VMTSummary'!X58</f>
        <v>544.1053103312829</v>
      </c>
      <c r="BP50" s="3">
        <f>'[5]VMTSummary'!Y58</f>
        <v>991.9410842519372</v>
      </c>
      <c r="BQ50" s="3">
        <f>'[5]VMTSummary'!Z58</f>
        <v>1156.6136081320356</v>
      </c>
      <c r="BR50" s="3">
        <f>'[5]VMTSummary'!AA58</f>
        <v>404.32162096302375</v>
      </c>
      <c r="BS50" s="3">
        <f>'[5]VMTSummary'!AB58</f>
        <v>71.32719885724802</v>
      </c>
      <c r="BT50" s="3">
        <f>'[5]VMTSummary'!AC58</f>
        <v>276.5389626997223</v>
      </c>
      <c r="BU50" s="3">
        <f>'[5]VMTSummary'!T58</f>
        <v>5413.626677510203</v>
      </c>
      <c r="BV50" s="3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>
        <f>+'[5]HVY TRK ENERGY'!O98*'[5]HVY TRK ENERGY'!K98</f>
        <v>7.28535024104702</v>
      </c>
      <c r="EF50">
        <f>+'[5]HVY TRK ENERGY'!M98*'[5]HVY TRK ENERGY'!K98</f>
        <v>0.43020085572629313</v>
      </c>
      <c r="EI50" s="4">
        <f t="shared" si="31"/>
        <v>0.1853389329596184</v>
      </c>
      <c r="EJ50" s="4">
        <f t="shared" si="31"/>
        <v>0.2091473916038592</v>
      </c>
      <c r="EK50" s="4">
        <f t="shared" si="31"/>
        <v>0.2544502271633683</v>
      </c>
      <c r="EL50" s="4">
        <f t="shared" si="31"/>
        <v>0.45140922332466826</v>
      </c>
      <c r="EM50" s="4">
        <f t="shared" si="31"/>
        <v>0.2252685465601859</v>
      </c>
      <c r="EN50" s="4">
        <f t="shared" si="31"/>
        <v>0.2584265237680006</v>
      </c>
      <c r="EO50" s="4">
        <f t="shared" si="31"/>
        <v>0.3821460394997208</v>
      </c>
      <c r="EP50" s="4">
        <f t="shared" si="31"/>
        <v>1.8986496105240038</v>
      </c>
      <c r="EQ50" s="4">
        <f t="shared" si="31"/>
        <v>1.3203052985093673</v>
      </c>
      <c r="ES50" s="4">
        <f t="shared" si="32"/>
        <v>19.208479999999994</v>
      </c>
      <c r="ET50" s="4">
        <f t="shared" si="32"/>
        <v>17.041119999999996</v>
      </c>
      <c r="EU50" s="4">
        <f t="shared" si="32"/>
        <v>22.059679999999993</v>
      </c>
      <c r="EV50" s="4">
        <f t="shared" si="32"/>
        <v>56.257717200000066</v>
      </c>
      <c r="EW50" s="4">
        <f t="shared" si="32"/>
        <v>46.891200000000055</v>
      </c>
      <c r="EX50" s="4">
        <f t="shared" si="32"/>
        <v>56.28702420000007</v>
      </c>
      <c r="EY50" s="4">
        <f t="shared" si="32"/>
        <v>55.9392</v>
      </c>
    </row>
    <row r="51" spans="1:155" ht="12.75">
      <c r="A51">
        <v>2049</v>
      </c>
      <c r="B51" s="19">
        <f>+'[5]LT ICE'!AI89+'[5]LT SI HEV GAS'!AI89+'[5]LT SI PHEV'!AI89-'[5]LT SI PHEV'!BC89+'[5]LT D PHEV'!AI89-'[5]LT D PHEV'!BC89+'[5]auto ICE'!AI89+'[5]auto SI HEV Gas'!AI89+'[5]auto SI PHEV'!AI89-'[5]auto SI PHEV'!BC89+'[5]auto D PHEV'!AI89-'[5]auto D PHEV'!BC89</f>
        <v>11.489445789083256</v>
      </c>
      <c r="C51" s="19">
        <f>+'[5]LT Dsl'!AI89+'[5]auto Dsl'!AI89</f>
        <v>1.992694075053256</v>
      </c>
      <c r="D51" s="25">
        <f>+'[5]auto CNG'!AI89+'[5]LT CNG'!AI89</f>
        <v>3.8096397351777376</v>
      </c>
      <c r="E51" s="25">
        <f>+'[5]auto FCV'!AI89+'[5]LT FCV'!AI89</f>
        <v>0.5209366062258318</v>
      </c>
      <c r="F51" s="25">
        <f>'[5]auto SI PHEV'!BC89+'[5]LT SI PHEV'!BC89</f>
        <v>0.17572381451936092</v>
      </c>
      <c r="G51" s="25">
        <f>'[5]auto D PHEV'!BC89+'[5]LT D PHEV'!BC89</f>
        <v>0.06331450689005103</v>
      </c>
      <c r="H51" s="25">
        <f>'[5]auto EV'!AI89+'[5]LT EV'!AI89</f>
        <v>0.3822825508527338</v>
      </c>
      <c r="I51" s="25">
        <f t="shared" si="0"/>
        <v>18.434037077802227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9">
        <f t="shared" si="4"/>
        <v>0.07412692921938108</v>
      </c>
      <c r="Z51" s="19">
        <f t="shared" si="23"/>
        <v>0.08880922935247113</v>
      </c>
      <c r="AA51" s="19">
        <f t="shared" si="24"/>
        <v>0.1629361585718522</v>
      </c>
      <c r="AB51" s="4">
        <f t="shared" si="5"/>
        <v>222.05697834344357</v>
      </c>
      <c r="AC51" s="4">
        <f t="shared" si="6"/>
        <v>34.11842970648382</v>
      </c>
      <c r="AD51" s="4">
        <f t="shared" si="7"/>
        <v>84.99702451713988</v>
      </c>
      <c r="AE51" s="4">
        <f t="shared" si="8"/>
        <v>29.342483656918695</v>
      </c>
      <c r="AF51" s="4">
        <f t="shared" si="9"/>
        <v>8.301699785375693</v>
      </c>
      <c r="AG51" s="4">
        <f t="shared" si="10"/>
        <v>3.595700783490313</v>
      </c>
      <c r="AH51" s="4">
        <f t="shared" si="11"/>
        <v>21.69904477751461</v>
      </c>
      <c r="AI51" s="4">
        <f t="shared" si="12"/>
        <v>404.1113615703666</v>
      </c>
      <c r="AJ51" s="2">
        <f>+EO51*8*(MAX(D$12:D51)-D$12)*(10^9)*8.5136/1000000000</f>
        <v>98.68157027252579</v>
      </c>
      <c r="AK51" s="5">
        <f t="shared" si="1"/>
        <v>8.39657496240852</v>
      </c>
      <c r="AL51" s="5">
        <f t="shared" si="2"/>
        <v>2.0291008558593586</v>
      </c>
      <c r="AM51" s="5">
        <f t="shared" si="3"/>
        <v>18.36793113992933</v>
      </c>
      <c r="AN51" s="2">
        <f t="shared" si="13"/>
        <v>79.53274722783685</v>
      </c>
      <c r="AO51" s="2">
        <f t="shared" si="14"/>
        <v>50.82006939800799</v>
      </c>
      <c r="AP51" s="3"/>
      <c r="AQ51" s="4">
        <f>'[5]VehFleetValuSummary'!T45</f>
        <v>278.24918730135664</v>
      </c>
      <c r="AR51" s="23"/>
      <c r="AS51" s="23"/>
      <c r="AT51" s="23"/>
      <c r="AU51" s="23"/>
      <c r="AV51" s="23"/>
      <c r="AW51" s="19"/>
      <c r="AX51" s="19"/>
      <c r="AY51" s="19"/>
      <c r="AZ51" s="19"/>
      <c r="BA51" s="19"/>
      <c r="BB51" s="19"/>
      <c r="BC51" s="19"/>
      <c r="BD51" s="19"/>
      <c r="BE51" s="5">
        <f>'[5]Fltsummary'!AE59</f>
        <v>0.29739704041425685</v>
      </c>
      <c r="BF51" s="5">
        <f>'[5]Fltsummary'!AG59</f>
        <v>0.09832060353567572</v>
      </c>
      <c r="BG51" s="5">
        <f>'[5]Fltsummary'!AJ59</f>
        <v>0.07432365818115724</v>
      </c>
      <c r="BH51" s="5">
        <f>'[5]Fltsummary'!AK59</f>
        <v>0.013064733415220145</v>
      </c>
      <c r="BI51" s="5">
        <f>'[5]Fltsummary'!AH59</f>
        <v>0.19135894859095945</v>
      </c>
      <c r="BJ51" s="5">
        <f>'[5]Fltsummary'!AF59</f>
        <v>0.06458885324989908</v>
      </c>
      <c r="BK51" s="5">
        <f>'[5]Fltsummary'!AI59</f>
        <v>0.21031042296014135</v>
      </c>
      <c r="BL51" s="5">
        <f>'[5]Fltsummary'!AL59</f>
        <v>0.05063573965269019</v>
      </c>
      <c r="BM51" s="3">
        <f>'[5]VMTSummary'!V59</f>
        <v>1649.136130826626</v>
      </c>
      <c r="BN51" s="3">
        <f>'[5]VMTSummary'!W59</f>
        <v>348.0068483616296</v>
      </c>
      <c r="BO51" s="3">
        <f>'[5]VMTSummary'!X59</f>
        <v>535.352919160594</v>
      </c>
      <c r="BP51" s="3">
        <f>'[5]VMTSummary'!Y59</f>
        <v>1003.3499143731224</v>
      </c>
      <c r="BQ51" s="3">
        <f>'[5]VMTSummary'!Z59</f>
        <v>1150.4892773965498</v>
      </c>
      <c r="BR51" s="3">
        <f>'[5]VMTSummary'!AA59</f>
        <v>406.09763319567753</v>
      </c>
      <c r="BS51" s="3">
        <f>'[5]VMTSummary'!AB59</f>
        <v>75.77398997904757</v>
      </c>
      <c r="BT51" s="3">
        <f>'[5]VMTSummary'!AC59</f>
        <v>283.4066993490829</v>
      </c>
      <c r="BU51" s="3">
        <f>'[5]VMTSummary'!T59</f>
        <v>5451.613412642331</v>
      </c>
      <c r="BV51" s="3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>
        <f>+'[5]HVY TRK ENERGY'!O99*'[5]HVY TRK ENERGY'!K99</f>
        <v>7.349417305028068</v>
      </c>
      <c r="EF51">
        <f>+'[5]HVY TRK ENERGY'!M99*'[5]HVY TRK ENERGY'!K99</f>
        <v>0.42956634782860786</v>
      </c>
      <c r="EI51" s="4">
        <f t="shared" si="31"/>
        <v>0.16631516537551536</v>
      </c>
      <c r="EJ51" s="4">
        <f t="shared" si="31"/>
        <v>0.18779283378028414</v>
      </c>
      <c r="EK51" s="4">
        <f t="shared" si="31"/>
        <v>0.22861217456272637</v>
      </c>
      <c r="EL51" s="4">
        <f t="shared" si="31"/>
        <v>0.43640648723325304</v>
      </c>
      <c r="EM51" s="4">
        <f t="shared" si="31"/>
        <v>0.20743105462284891</v>
      </c>
      <c r="EN51" s="4">
        <f t="shared" si="31"/>
        <v>0.23256078378261066</v>
      </c>
      <c r="EO51" s="4">
        <f t="shared" si="31"/>
        <v>0.3821460394997208</v>
      </c>
      <c r="EP51" s="4">
        <f t="shared" si="31"/>
        <v>1.8986496105240038</v>
      </c>
      <c r="EQ51" s="4">
        <f t="shared" si="31"/>
        <v>1.3203052985093673</v>
      </c>
      <c r="ES51" s="4">
        <f t="shared" si="32"/>
        <v>19.327039999999993</v>
      </c>
      <c r="ET51" s="4">
        <f t="shared" si="32"/>
        <v>17.121759999999995</v>
      </c>
      <c r="EU51" s="4">
        <f t="shared" si="32"/>
        <v>22.31103999999999</v>
      </c>
      <c r="EV51" s="4">
        <f t="shared" si="32"/>
        <v>56.761797600000065</v>
      </c>
      <c r="EW51" s="4">
        <f t="shared" si="32"/>
        <v>47.24288400000005</v>
      </c>
      <c r="EX51" s="4">
        <f t="shared" si="32"/>
        <v>56.79110460000007</v>
      </c>
      <c r="EY51" s="4">
        <f t="shared" si="32"/>
        <v>56.3264</v>
      </c>
    </row>
    <row r="52" spans="1:155" ht="12.75">
      <c r="A52">
        <v>2050</v>
      </c>
      <c r="B52" s="19">
        <f>+'[5]LT ICE'!AI90+'[5]LT SI HEV GAS'!AI90+'[5]LT SI PHEV'!AI90-'[5]LT SI PHEV'!BC90+'[5]LT D PHEV'!AI90-'[5]LT D PHEV'!BC90+'[5]auto ICE'!AI90+'[5]auto SI HEV Gas'!AI90+'[5]auto SI PHEV'!AI90-'[5]auto SI PHEV'!BC90+'[5]auto D PHEV'!AI90-'[5]auto D PHEV'!BC90</f>
        <v>11.467973899915876</v>
      </c>
      <c r="C52" s="19">
        <f>+'[5]LT Dsl'!AI90+'[5]auto Dsl'!AI90</f>
        <v>1.9449762235989536</v>
      </c>
      <c r="D52" s="25">
        <f>+'[5]auto CNG'!AI90+'[5]LT CNG'!AI90</f>
        <v>3.8345086039777554</v>
      </c>
      <c r="E52" s="25">
        <f>+'[5]auto FCV'!AI90+'[5]LT FCV'!AI90</f>
        <v>0.5342777244566532</v>
      </c>
      <c r="F52" s="25">
        <f>'[5]auto SI PHEV'!BC90+'[5]LT SI PHEV'!BC90</f>
        <v>0.17674435078261913</v>
      </c>
      <c r="G52" s="25">
        <f>'[5]auto D PHEV'!BC90+'[5]LT D PHEV'!BC90</f>
        <v>0.06724128764499177</v>
      </c>
      <c r="H52" s="25">
        <f>'[5]auto EV'!AI90+'[5]LT EV'!AI90</f>
        <v>0.3961140045813498</v>
      </c>
      <c r="I52" s="25">
        <f t="shared" si="0"/>
        <v>18.421836094958202</v>
      </c>
      <c r="J52" s="25">
        <f>MIN(0.95,DT52/(EF52+B52))</f>
        <v>0.1065815278530383</v>
      </c>
      <c r="K52" s="25">
        <f>MIN(0.95,DU52/(EF52+B52))</f>
        <v>0.1065815278530383</v>
      </c>
      <c r="L52" s="25">
        <f>MIN(0.95,DV52/(EF52+B52))</f>
        <v>0.1065815278530383</v>
      </c>
      <c r="M52" s="25">
        <f>+DW52/($EE52+$C52)</f>
        <v>0.009035446833253675</v>
      </c>
      <c r="N52" s="25">
        <f>+DX52/($EE52+$C52)</f>
        <v>0.009035446833253675</v>
      </c>
      <c r="O52" s="25">
        <f>+DY52/($EE52+$C52)</f>
        <v>0.009035446833253675</v>
      </c>
      <c r="P52" s="25">
        <f>SUMPRODUCT($D$4:$H$4,$D52:$H52)+J52*$B52*$J$4+(1-J52)*$B52*$B$4+M52*$C52*$M$4+(1-M52)*$C$4*$C52</f>
        <v>446.89862088575336</v>
      </c>
      <c r="Q52" s="25">
        <f>SUMPRODUCT($D$4:$H$4,$D52:$H52)+K52*$B52*$K$4+(1-K52)*$B52*$B$4+N52*$C52*$M$4+(1-N52)*$C$4*$C52</f>
        <v>446.89862088575336</v>
      </c>
      <c r="R52" s="25">
        <f>SUMPRODUCT($D$4:$H$4,$D52:$H52)+L52*$B52*$L$4+(1-L52)*$B52*$B$4+O52*$C52*$M$4+(1-O52)*$C$4*$C52</f>
        <v>446.89862088575336</v>
      </c>
      <c r="S52" s="25">
        <f>P52/$I52</f>
        <v>24.25917908411221</v>
      </c>
      <c r="T52" s="25">
        <f>Q52/$I52</f>
        <v>24.25917908411221</v>
      </c>
      <c r="U52" s="25">
        <f>R52/$I52</f>
        <v>24.25917908411221</v>
      </c>
      <c r="V52" s="25">
        <f>P52/$BU52</f>
        <v>0.08142444056489657</v>
      </c>
      <c r="W52" s="25">
        <f>Q52/$BU52</f>
        <v>0.08142444056489657</v>
      </c>
      <c r="X52" s="25">
        <f>R52/$BU52</f>
        <v>0.08142444056489657</v>
      </c>
      <c r="Y52" s="9">
        <f t="shared" si="4"/>
        <v>0.0743781329838048</v>
      </c>
      <c r="Z52" s="19">
        <f t="shared" si="23"/>
        <v>0.08803600030925672</v>
      </c>
      <c r="AA52" s="19">
        <f t="shared" si="24"/>
        <v>0.16241413329306154</v>
      </c>
      <c r="AB52" s="4">
        <f t="shared" si="5"/>
        <v>223.00163326820413</v>
      </c>
      <c r="AC52" s="4">
        <f t="shared" si="6"/>
        <v>33.458258988838644</v>
      </c>
      <c r="AD52" s="4">
        <f t="shared" si="7"/>
        <v>86.5157169263877</v>
      </c>
      <c r="AE52" s="4">
        <f t="shared" si="8"/>
        <v>30.300813153744848</v>
      </c>
      <c r="AF52" s="4">
        <f t="shared" si="9"/>
        <v>8.412071021939228</v>
      </c>
      <c r="AG52" s="4">
        <f t="shared" si="10"/>
        <v>3.8526020152580225</v>
      </c>
      <c r="AH52" s="4">
        <f t="shared" si="11"/>
        <v>22.683816260447045</v>
      </c>
      <c r="AI52" s="4">
        <f t="shared" si="12"/>
        <v>408.22491163481965</v>
      </c>
      <c r="AJ52" s="2">
        <f>+EO52*8*(MAX(D$12:D52)-D$12)*(10^9)*8.5136/1000000000</f>
        <v>99.32884495852319</v>
      </c>
      <c r="AK52" s="5">
        <f t="shared" si="1"/>
        <v>8.406812819276889</v>
      </c>
      <c r="AL52" s="5">
        <f t="shared" si="2"/>
        <v>2.073614493993534</v>
      </c>
      <c r="AM52" s="5">
        <f t="shared" si="3"/>
        <v>18.55895322723264</v>
      </c>
      <c r="AN52" s="2">
        <f t="shared" si="13"/>
        <v>81.2579505511262</v>
      </c>
      <c r="AO52" s="2">
        <f t="shared" si="14"/>
        <v>52.01976157718593</v>
      </c>
      <c r="AP52" s="3">
        <f>'[2]VehPrice'!$AS$132</f>
        <v>491.94231837087955</v>
      </c>
      <c r="AQ52" s="4">
        <f>'[5]VehFleetValuSummary'!T46</f>
        <v>277.6932261748095</v>
      </c>
      <c r="AR52" s="23">
        <f>'[2]VehPrice'!$AS$73</f>
        <v>20255.78366588599</v>
      </c>
      <c r="AS52" s="23">
        <f>'[2]VehPrice'!$AS$87</f>
        <v>23804.38759835519</v>
      </c>
      <c r="AT52" s="23">
        <f>'[2]VehPrice'!$AS$101</f>
        <v>20933.234392780585</v>
      </c>
      <c r="AU52" s="23">
        <f>'[2]VehPrice'!$AS$115</f>
        <v>21880.15431700361</v>
      </c>
      <c r="AV52" s="23">
        <f>'[2]VehPrice'!$AS$129</f>
        <v>28727.197943278927</v>
      </c>
      <c r="AW52" s="19">
        <f>'[2]Mkt Shares'!$AS$6</f>
        <v>0.46128631530783953</v>
      </c>
      <c r="AX52" s="19">
        <f>'[2]Mkt Shares'!$AS$7</f>
        <v>0.06197995671839471</v>
      </c>
      <c r="AY52" s="19">
        <f>'[2]Mkt Shares'!$AS$8</f>
        <v>0</v>
      </c>
      <c r="AZ52" s="19">
        <f>'[2]Mkt Shares'!$AS$9</f>
        <v>0</v>
      </c>
      <c r="BA52" s="19">
        <f>'[2]Mkt Shares'!$AS$11</f>
        <v>0</v>
      </c>
      <c r="BB52" s="19">
        <f>'[2]Mkt Shares'!$AS$12</f>
        <v>0</v>
      </c>
      <c r="BC52" s="19">
        <f>'[2]Mkt Shares'!$AS$13</f>
        <v>0.4767337279737658</v>
      </c>
      <c r="BD52" s="19">
        <f>'[2]Mkt Shares'!$AS$14</f>
        <v>0</v>
      </c>
      <c r="BE52" s="5">
        <f>'[5]Fltsummary'!AE60</f>
        <v>0.2982375893096053</v>
      </c>
      <c r="BF52" s="5">
        <f>'[5]Fltsummary'!AG60</f>
        <v>0.0960212187253588</v>
      </c>
      <c r="BG52" s="5">
        <f>'[5]Fltsummary'!AJ60</f>
        <v>0.07410910993606003</v>
      </c>
      <c r="BH52" s="5">
        <f>'[5]Fltsummary'!AK60</f>
        <v>0.013775070299172387</v>
      </c>
      <c r="BI52" s="5">
        <f>'[5]Fltsummary'!AH60</f>
        <v>0.1922544767061499</v>
      </c>
      <c r="BJ52" s="5">
        <f>'[5]Fltsummary'!AF60</f>
        <v>0.06638559768204463</v>
      </c>
      <c r="BK52" s="5">
        <f>'[5]Fltsummary'!AI60</f>
        <v>0.20766388471799538</v>
      </c>
      <c r="BL52" s="5">
        <f>'[5]Fltsummary'!AL60</f>
        <v>0.0515530526236136</v>
      </c>
      <c r="BM52" s="3">
        <f>'[5]VMTSummary'!V60</f>
        <v>1665.3173983754712</v>
      </c>
      <c r="BN52" s="3">
        <f>'[5]VMTSummary'!W60</f>
        <v>360.0843738805122</v>
      </c>
      <c r="BO52" s="3">
        <f>'[5]VMTSummary'!X60</f>
        <v>526.5267708691661</v>
      </c>
      <c r="BP52" s="3">
        <f>'[5]VMTSummary'!Y60</f>
        <v>1014.5530606286421</v>
      </c>
      <c r="BQ52" s="3">
        <f>'[5]VMTSummary'!Z60</f>
        <v>1143.9629664808053</v>
      </c>
      <c r="BR52" s="3">
        <f>'[5]VMTSummary'!AA60</f>
        <v>407.54989112485</v>
      </c>
      <c r="BS52" s="3">
        <f>'[5]VMTSummary'!AB60</f>
        <v>80.32617924592616</v>
      </c>
      <c r="BT52" s="3">
        <f>'[5]VMTSummary'!AC60</f>
        <v>290.18646838198447</v>
      </c>
      <c r="BU52" s="3">
        <f>'[5]VMTSummary'!T60</f>
        <v>5488.507108987356</v>
      </c>
      <c r="BV52" s="3"/>
      <c r="BW52" s="5">
        <f>+'[2]SCChoice'!$AS$253</f>
        <v>0.48793478974878357</v>
      </c>
      <c r="BX52" s="5">
        <f>+'[2]SCChoice'!$AS$254</f>
        <v>0.028904882682826254</v>
      </c>
      <c r="BY52" s="5">
        <f>+'[2]SCChoice'!$AS$255</f>
        <v>0</v>
      </c>
      <c r="BZ52" s="5">
        <f>+'[2]SCChoice'!$AS$256</f>
        <v>0</v>
      </c>
      <c r="CA52" s="5">
        <f>+'[2]SCChoice'!$AS$258</f>
        <v>0</v>
      </c>
      <c r="CB52" s="5">
        <f>+'[2]SCChoice'!$AS$259</f>
        <v>0</v>
      </c>
      <c r="CC52" s="5">
        <f>+'[2]SCChoice'!$AS$260</f>
        <v>0.4831603275683902</v>
      </c>
      <c r="CD52" s="5">
        <f>+'[2]SCChoice'!$AS$261</f>
        <v>0</v>
      </c>
      <c r="CE52" s="5">
        <f>+'[2]LCChoice'!$AS$253</f>
        <v>0.4404362409899164</v>
      </c>
      <c r="CF52" s="5">
        <f>+'[2]LCChoice'!$AS$254</f>
        <v>0.08933414089043176</v>
      </c>
      <c r="CG52" s="5">
        <f>+'[2]LCChoice'!$AS$255</f>
        <v>0</v>
      </c>
      <c r="CH52" s="5">
        <f>+'[2]LCChoice'!$AS$256</f>
        <v>0</v>
      </c>
      <c r="CI52" s="5">
        <f>+'[2]LCChoice'!$AS$258</f>
        <v>0</v>
      </c>
      <c r="CJ52" s="5">
        <f>+'[2]LCChoice'!$AS$259</f>
        <v>0</v>
      </c>
      <c r="CK52" s="5">
        <f>+'[2]LCChoice'!$AS$260</f>
        <v>0.4702296181196518</v>
      </c>
      <c r="CL52" s="5">
        <f>+'[2]LCChoice'!$AS$261</f>
        <v>0</v>
      </c>
      <c r="CM52" s="5">
        <f>+'[2]PUChoice'!$AS$253</f>
        <v>0.49721969498000806</v>
      </c>
      <c r="CN52" s="5">
        <f>+'[2]PUChoice'!$AS$254</f>
        <v>0.014000554153924349</v>
      </c>
      <c r="CO52" s="5">
        <f>+'[2]PUChoice'!$AS$255</f>
        <v>0</v>
      </c>
      <c r="CP52" s="5">
        <f>+'[2]PUChoice'!$AS$256</f>
        <v>0</v>
      </c>
      <c r="CQ52" s="5">
        <f>+'[2]PUChoice'!$AS$258</f>
        <v>0</v>
      </c>
      <c r="CR52" s="5">
        <f>+'[2]PUChoice'!$AS$259</f>
        <v>0</v>
      </c>
      <c r="CS52" s="5">
        <f>+'[2]PUChoice'!$AS$260</f>
        <v>0.4887797508660676</v>
      </c>
      <c r="CT52" s="5">
        <f>+'[2]PUChoice'!$AS$261</f>
        <v>0</v>
      </c>
      <c r="CU52" s="5">
        <f>+'[2]SSUChoice'!$AS$253</f>
        <v>0.43864877940320035</v>
      </c>
      <c r="CV52" s="5">
        <f>+'[2]SSUChoice'!$AS$254</f>
        <v>0.08996947167533706</v>
      </c>
      <c r="CW52" s="5">
        <f>+'[2]SSUChoice'!$AS$255</f>
        <v>0</v>
      </c>
      <c r="CX52" s="5">
        <f>+'[2]SSUChoice'!$AS$256</f>
        <v>0</v>
      </c>
      <c r="CY52" s="5">
        <f>+'[2]SSUChoice'!$AS$258</f>
        <v>0</v>
      </c>
      <c r="CZ52" s="5">
        <f>+'[2]SSUChoice'!$AS$259</f>
        <v>0</v>
      </c>
      <c r="DA52" s="5">
        <f>+'[2]SSUChoice'!$AS$260</f>
        <v>0.4713817489214626</v>
      </c>
      <c r="DB52" s="5">
        <f>+'[2]SSUChoice'!$AS$261</f>
        <v>0</v>
      </c>
      <c r="DC52" s="5">
        <f>+'[2]LSUChoice'!$AS$253</f>
        <v>0.45125616749380215</v>
      </c>
      <c r="DD52" s="5">
        <f>+'[2]LSUChoice'!$AS$254</f>
        <v>0.07259488981134178</v>
      </c>
      <c r="DE52" s="5">
        <f>+'[2]LSUChoice'!$AS$255</f>
        <v>0</v>
      </c>
      <c r="DF52" s="5">
        <f>+'[2]LSUChoice'!$AS$256</f>
        <v>0</v>
      </c>
      <c r="DG52" s="5">
        <f>+'[2]LSUChoice'!$AS$258</f>
        <v>0</v>
      </c>
      <c r="DH52" s="5">
        <f>+'[2]LSUChoice'!$AS$259</f>
        <v>0</v>
      </c>
      <c r="DI52" s="5">
        <f>+'[2]LSUChoice'!$AS$260</f>
        <v>0.4761489426948561</v>
      </c>
      <c r="DJ52" s="5">
        <f>+'[2]LSUChoice'!$AS$261</f>
        <v>0</v>
      </c>
      <c r="DK52" s="7">
        <f>+'[2]MPG'!$AS$81</f>
        <v>63.096440238973685</v>
      </c>
      <c r="DL52" s="7">
        <f>+'[2]MPG'!$AS$97</f>
        <v>58.58368155241715</v>
      </c>
      <c r="DM52" s="7">
        <f>+'[2]MPG'!$AS$113</f>
        <v>43.91888585691654</v>
      </c>
      <c r="DN52" s="7">
        <f>+'[2]MPG'!$AS$129</f>
        <v>50.52730621879211</v>
      </c>
      <c r="DO52" s="7">
        <f>+'[2]MPG'!$AS$145</f>
        <v>44.38518786240661</v>
      </c>
      <c r="DP52" s="7">
        <f>+'[2]MPG'!$AS$32</f>
        <v>55.01435518018098</v>
      </c>
      <c r="DQ52" s="7">
        <f>+'[2]MPG'!$AS$48</f>
        <v>60.595316492744246</v>
      </c>
      <c r="DR52" s="7">
        <f>+'[2]MPG'!$AS$64</f>
        <v>46.347574141502534</v>
      </c>
      <c r="DS52" s="5"/>
      <c r="DT52">
        <f>'[3]BiofuelVolumes'!$E$15</f>
        <v>1.26795</v>
      </c>
      <c r="DU52">
        <f>'[3]BiofuelVolumes'!$E$13</f>
        <v>1.26795</v>
      </c>
      <c r="DV52">
        <f>'[3]BiofuelVolumes'!$E$12</f>
        <v>1.26795</v>
      </c>
      <c r="DW52">
        <f>'[3]BiofuelVolumes'!$F$15</f>
        <v>0.08453</v>
      </c>
      <c r="DX52">
        <f>'[3]BiofuelVolumes'!$F$13</f>
        <v>0.08453</v>
      </c>
      <c r="DY52">
        <f>'[3]BiofuelVolumes'!$F$12</f>
        <v>0.08453</v>
      </c>
      <c r="DZ52">
        <f>+'[3]BiofuelVolumes'!$N$15</f>
        <v>16.7231051948998</v>
      </c>
      <c r="EA52">
        <f>+'[3]BiofuelVolumes'!$N$13</f>
        <v>16.7231051948998</v>
      </c>
      <c r="EB52">
        <f>+'[3]BiofuelVolumes'!$N$12</f>
        <v>16.7231051948998</v>
      </c>
      <c r="EC52">
        <f>+'[3]BiofuelVolumes'!$O$14</f>
        <v>5.676011562275986</v>
      </c>
      <c r="EE52">
        <f>+'[5]HVY TRK ENERGY'!O100*'[5]HVY TRK ENERGY'!K100</f>
        <v>7.410399504903966</v>
      </c>
      <c r="EF52">
        <f>+'[5]HVY TRK ENERGY'!M100*'[5]HVY TRK ENERGY'!K100</f>
        <v>0.4285528767347063</v>
      </c>
      <c r="EI52" s="6">
        <f>'[3]Fuel $'!J$49</f>
        <v>0.14729139779141232</v>
      </c>
      <c r="EJ52" s="6">
        <f>'[3]Fuel $'!J$50</f>
        <v>0.16643827595670907</v>
      </c>
      <c r="EK52" s="6">
        <f>'[3]Fuel $'!J$51</f>
        <v>0.20277412196208439</v>
      </c>
      <c r="EL52" s="4">
        <f>'[3]Fuel $'!J$52</f>
        <v>0.42140375114183787</v>
      </c>
      <c r="EM52" s="4">
        <f>'[3]Fuel $'!J$53</f>
        <v>0.1895935626855119</v>
      </c>
      <c r="EN52" s="4">
        <f>'[3]Fuel $'!J$54</f>
        <v>0.20669504379722076</v>
      </c>
      <c r="EO52" s="6">
        <f>+'[3]Fuel $'!$J$21</f>
        <v>0.3821460394997208</v>
      </c>
      <c r="EP52" s="6">
        <f>'[3]Fuel $'!J29</f>
        <v>1.8986496105240034</v>
      </c>
      <c r="EQ52" s="6">
        <f>'[3]Fuel $'!J55</f>
        <v>1.3203052985093673</v>
      </c>
      <c r="ES52" s="27">
        <f>+'[3]Conv'!$J$324</f>
        <v>19.4456</v>
      </c>
      <c r="ET52" s="27">
        <f>+'[3]Diesel'!$J$320</f>
        <v>17.2024</v>
      </c>
      <c r="EU52" s="27">
        <f>'[3]CNGV'!$J$709</f>
        <v>22.562399999999997</v>
      </c>
      <c r="EV52" s="27">
        <f>+'[3]BEV100'!$J$1176</f>
        <v>57.265878000000065</v>
      </c>
      <c r="EW52" s="27">
        <f>+'[3]PHEV10'!$J$1432</f>
        <v>47.59456800000005</v>
      </c>
      <c r="EX52" s="27">
        <f>+'[3]PHEV40'!$J$1594</f>
        <v>57.295185000000075</v>
      </c>
      <c r="EY52" s="30">
        <f>+'[3]FCEV'!$J$751</f>
        <v>56.7136</v>
      </c>
    </row>
    <row r="56" spans="137:145" ht="12.75">
      <c r="EG56" s="11"/>
      <c r="EH56" s="11"/>
      <c r="EI56" s="11"/>
      <c r="EJ56" s="11"/>
      <c r="EK56" s="11"/>
      <c r="EL56" s="11"/>
      <c r="EM56" s="11"/>
      <c r="EN56" s="11"/>
      <c r="EO56" s="11"/>
    </row>
    <row r="57" spans="2:135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AB57" s="36"/>
      <c r="AC57" s="36"/>
      <c r="AD57" s="36"/>
      <c r="AE57" s="36"/>
      <c r="AF57" s="36"/>
      <c r="AG57" s="36"/>
      <c r="AH57" s="36"/>
      <c r="AI57" s="36"/>
      <c r="EE57" s="5"/>
    </row>
    <row r="58" spans="2:35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AB58" s="36"/>
      <c r="AC58" s="36"/>
      <c r="AD58" s="36"/>
      <c r="AE58" s="36"/>
      <c r="AF58" s="36"/>
      <c r="AG58" s="36"/>
      <c r="AH58" s="36"/>
      <c r="AI58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58"/>
  <sheetViews>
    <sheetView zoomScale="85" zoomScaleNormal="85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52" sqref="M52"/>
    </sheetView>
  </sheetViews>
  <sheetFormatPr defaultColWidth="9.140625" defaultRowHeight="12.75"/>
  <cols>
    <col min="2" max="24" width="9.140625" style="23" customWidth="1"/>
    <col min="37" max="37" width="10.140625" style="0" customWidth="1"/>
    <col min="156" max="156" width="30.7109375" style="0" customWidth="1"/>
  </cols>
  <sheetData>
    <row r="1" ht="12.75">
      <c r="DT1" s="26" t="s">
        <v>154</v>
      </c>
    </row>
    <row r="2" spans="2:135" ht="12.75">
      <c r="B2" s="34" t="s">
        <v>156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DT2" s="31" t="s">
        <v>147</v>
      </c>
      <c r="EE2" s="26" t="s">
        <v>149</v>
      </c>
    </row>
    <row r="3" spans="2:149" ht="12.75">
      <c r="B3" s="23">
        <v>24.620234852403946</v>
      </c>
      <c r="C3" s="23">
        <v>25.50714023171852</v>
      </c>
      <c r="D3" s="23">
        <v>19.204623522071362</v>
      </c>
      <c r="E3" s="23">
        <v>28.85</v>
      </c>
      <c r="F3" s="23">
        <v>55.59</v>
      </c>
      <c r="G3" s="23">
        <v>55.59</v>
      </c>
      <c r="H3" s="23">
        <v>55.59</v>
      </c>
      <c r="J3" s="23">
        <f>+DZ37</f>
        <v>16.7231051948998</v>
      </c>
      <c r="K3" s="23">
        <f>+EA37</f>
        <v>7.333038987621118</v>
      </c>
      <c r="L3" s="23">
        <f>+EB37</f>
        <v>6.188172462545021</v>
      </c>
      <c r="M3" s="23">
        <f>+EC37</f>
        <v>5.676011562275986</v>
      </c>
      <c r="AM3" s="33" t="str">
        <f>IF(LEFT('[3]BEV100'!$J$1163,1)="u","ubiq","home")</f>
        <v>home</v>
      </c>
      <c r="AN3" s="32" t="s">
        <v>155</v>
      </c>
      <c r="BW3" t="s">
        <v>85</v>
      </c>
      <c r="BX3" t="s">
        <v>86</v>
      </c>
      <c r="BY3" t="s">
        <v>87</v>
      </c>
      <c r="BZ3" t="s">
        <v>88</v>
      </c>
      <c r="CA3" t="s">
        <v>89</v>
      </c>
      <c r="CB3" t="s">
        <v>90</v>
      </c>
      <c r="CC3" t="s">
        <v>91</v>
      </c>
      <c r="CD3" t="s">
        <v>92</v>
      </c>
      <c r="CE3" t="s">
        <v>93</v>
      </c>
      <c r="CF3" t="s">
        <v>94</v>
      </c>
      <c r="CG3" t="s">
        <v>95</v>
      </c>
      <c r="CH3" t="s">
        <v>96</v>
      </c>
      <c r="CI3" t="s">
        <v>97</v>
      </c>
      <c r="CJ3" t="s">
        <v>98</v>
      </c>
      <c r="CK3" t="s">
        <v>99</v>
      </c>
      <c r="CL3" t="s">
        <v>100</v>
      </c>
      <c r="CM3" t="s">
        <v>101</v>
      </c>
      <c r="CN3" t="s">
        <v>102</v>
      </c>
      <c r="CO3" t="s">
        <v>103</v>
      </c>
      <c r="CP3" t="s">
        <v>104</v>
      </c>
      <c r="CQ3" t="s">
        <v>105</v>
      </c>
      <c r="CR3" t="s">
        <v>106</v>
      </c>
      <c r="CS3" t="s">
        <v>107</v>
      </c>
      <c r="CT3" t="s">
        <v>108</v>
      </c>
      <c r="CU3" t="s">
        <v>109</v>
      </c>
      <c r="CV3" t="s">
        <v>110</v>
      </c>
      <c r="CW3" t="s">
        <v>111</v>
      </c>
      <c r="CX3" t="s">
        <v>112</v>
      </c>
      <c r="CY3" t="s">
        <v>113</v>
      </c>
      <c r="CZ3" t="s">
        <v>114</v>
      </c>
      <c r="DA3" t="s">
        <v>115</v>
      </c>
      <c r="DB3" t="s">
        <v>116</v>
      </c>
      <c r="DC3" t="s">
        <v>117</v>
      </c>
      <c r="DD3" t="s">
        <v>118</v>
      </c>
      <c r="DE3" t="s">
        <v>119</v>
      </c>
      <c r="DF3" t="s">
        <v>120</v>
      </c>
      <c r="DG3" t="s">
        <v>121</v>
      </c>
      <c r="DH3" t="s">
        <v>122</v>
      </c>
      <c r="DI3" t="s">
        <v>123</v>
      </c>
      <c r="DJ3" t="s">
        <v>124</v>
      </c>
      <c r="DT3" s="31" t="s">
        <v>148</v>
      </c>
      <c r="EE3" t="s">
        <v>150</v>
      </c>
      <c r="EI3" s="26" t="s">
        <v>153</v>
      </c>
      <c r="ES3" s="26" t="s">
        <v>151</v>
      </c>
    </row>
    <row r="4" spans="2:149" ht="12.75">
      <c r="B4" s="23">
        <v>24.620234852403946</v>
      </c>
      <c r="C4" s="23">
        <v>25.50714023171852</v>
      </c>
      <c r="D4" s="23">
        <v>19.204623522071362</v>
      </c>
      <c r="E4" s="23">
        <v>28.85</v>
      </c>
      <c r="F4" s="23">
        <v>56.07</v>
      </c>
      <c r="G4" s="23">
        <v>56.07</v>
      </c>
      <c r="H4" s="23">
        <v>56.07</v>
      </c>
      <c r="J4" s="23">
        <f>+DZ52</f>
        <v>16.7231051948998</v>
      </c>
      <c r="K4" s="23">
        <f>+EA52</f>
        <v>3.3070302675110184</v>
      </c>
      <c r="L4" s="23">
        <f>+EB52</f>
        <v>3.6842933245659633</v>
      </c>
      <c r="M4" s="23">
        <f>+EC52</f>
        <v>5.676011562275986</v>
      </c>
      <c r="P4" s="23" t="s">
        <v>146</v>
      </c>
      <c r="Y4" t="s">
        <v>69</v>
      </c>
      <c r="AB4" t="s">
        <v>56</v>
      </c>
      <c r="AJ4" t="s">
        <v>57</v>
      </c>
      <c r="BM4" t="s">
        <v>68</v>
      </c>
      <c r="BW4" t="s">
        <v>80</v>
      </c>
      <c r="BX4" t="s">
        <v>80</v>
      </c>
      <c r="BY4" t="s">
        <v>80</v>
      </c>
      <c r="BZ4" t="s">
        <v>80</v>
      </c>
      <c r="CA4" t="s">
        <v>80</v>
      </c>
      <c r="CB4" t="s">
        <v>80</v>
      </c>
      <c r="CC4" t="s">
        <v>80</v>
      </c>
      <c r="CD4" t="s">
        <v>80</v>
      </c>
      <c r="CE4" t="s">
        <v>81</v>
      </c>
      <c r="CF4" t="s">
        <v>81</v>
      </c>
      <c r="CG4" t="s">
        <v>81</v>
      </c>
      <c r="CH4" t="s">
        <v>81</v>
      </c>
      <c r="CI4" t="s">
        <v>81</v>
      </c>
      <c r="CJ4" t="s">
        <v>81</v>
      </c>
      <c r="CK4" t="s">
        <v>81</v>
      </c>
      <c r="CL4" t="s">
        <v>81</v>
      </c>
      <c r="CM4" t="s">
        <v>82</v>
      </c>
      <c r="CN4" t="s">
        <v>82</v>
      </c>
      <c r="CO4" t="s">
        <v>82</v>
      </c>
      <c r="CP4" t="s">
        <v>82</v>
      </c>
      <c r="CQ4" t="s">
        <v>82</v>
      </c>
      <c r="CR4" t="s">
        <v>82</v>
      </c>
      <c r="CS4" t="s">
        <v>82</v>
      </c>
      <c r="CT4" t="s">
        <v>82</v>
      </c>
      <c r="CU4" t="s">
        <v>83</v>
      </c>
      <c r="CV4" t="s">
        <v>83</v>
      </c>
      <c r="CW4" t="s">
        <v>83</v>
      </c>
      <c r="CX4" t="s">
        <v>83</v>
      </c>
      <c r="CY4" t="s">
        <v>83</v>
      </c>
      <c r="CZ4" t="s">
        <v>83</v>
      </c>
      <c r="DA4" t="s">
        <v>83</v>
      </c>
      <c r="DB4" t="s">
        <v>83</v>
      </c>
      <c r="DC4" t="s">
        <v>84</v>
      </c>
      <c r="DD4" t="s">
        <v>84</v>
      </c>
      <c r="DE4" t="s">
        <v>84</v>
      </c>
      <c r="DF4" t="s">
        <v>84</v>
      </c>
      <c r="DG4" t="s">
        <v>84</v>
      </c>
      <c r="DH4" t="s">
        <v>84</v>
      </c>
      <c r="DI4" t="s">
        <v>84</v>
      </c>
      <c r="DJ4" t="s">
        <v>84</v>
      </c>
      <c r="DT4" t="s">
        <v>134</v>
      </c>
      <c r="DU4" t="s">
        <v>134</v>
      </c>
      <c r="DV4" t="s">
        <v>134</v>
      </c>
      <c r="DW4" t="s">
        <v>134</v>
      </c>
      <c r="DX4" t="s">
        <v>134</v>
      </c>
      <c r="DY4" t="s">
        <v>134</v>
      </c>
      <c r="DZ4" t="s">
        <v>135</v>
      </c>
      <c r="EE4" t="s">
        <v>134</v>
      </c>
      <c r="EF4" t="s">
        <v>134</v>
      </c>
      <c r="EI4" t="s">
        <v>40</v>
      </c>
      <c r="ES4" t="s">
        <v>152</v>
      </c>
    </row>
    <row r="5" spans="2:155" s="11" customFormat="1" ht="51">
      <c r="B5" s="22" t="s">
        <v>11</v>
      </c>
      <c r="C5" s="22" t="s">
        <v>12</v>
      </c>
      <c r="D5" s="22" t="s">
        <v>13</v>
      </c>
      <c r="E5" s="22" t="s">
        <v>14</v>
      </c>
      <c r="F5" s="22" t="s">
        <v>42</v>
      </c>
      <c r="G5" s="22" t="s">
        <v>43</v>
      </c>
      <c r="H5" s="22" t="s">
        <v>41</v>
      </c>
      <c r="I5" s="22" t="s">
        <v>15</v>
      </c>
      <c r="J5" s="22" t="s">
        <v>125</v>
      </c>
      <c r="K5" s="22" t="s">
        <v>126</v>
      </c>
      <c r="L5" s="22" t="s">
        <v>127</v>
      </c>
      <c r="M5" s="22" t="s">
        <v>140</v>
      </c>
      <c r="N5" s="22" t="s">
        <v>141</v>
      </c>
      <c r="O5" s="22" t="s">
        <v>142</v>
      </c>
      <c r="P5" s="15" t="s">
        <v>143</v>
      </c>
      <c r="Q5" s="15" t="s">
        <v>144</v>
      </c>
      <c r="R5" s="15" t="s">
        <v>145</v>
      </c>
      <c r="S5" s="15" t="s">
        <v>165</v>
      </c>
      <c r="T5" s="15" t="s">
        <v>166</v>
      </c>
      <c r="U5" s="15" t="s">
        <v>167</v>
      </c>
      <c r="V5" s="15" t="s">
        <v>168</v>
      </c>
      <c r="W5" s="15" t="s">
        <v>169</v>
      </c>
      <c r="X5" s="15" t="s">
        <v>170</v>
      </c>
      <c r="Y5" s="18" t="s">
        <v>66</v>
      </c>
      <c r="Z5" s="18" t="s">
        <v>71</v>
      </c>
      <c r="AA5" s="18" t="s">
        <v>67</v>
      </c>
      <c r="AB5" s="17" t="s">
        <v>58</v>
      </c>
      <c r="AC5" s="17" t="s">
        <v>59</v>
      </c>
      <c r="AD5" s="17" t="s">
        <v>60</v>
      </c>
      <c r="AE5" s="17" t="s">
        <v>61</v>
      </c>
      <c r="AF5" s="17" t="s">
        <v>62</v>
      </c>
      <c r="AG5" s="17" t="s">
        <v>63</v>
      </c>
      <c r="AH5" s="17" t="s">
        <v>64</v>
      </c>
      <c r="AI5" s="17" t="s">
        <v>65</v>
      </c>
      <c r="AJ5" s="12" t="s">
        <v>0</v>
      </c>
      <c r="AK5" s="12" t="s">
        <v>50</v>
      </c>
      <c r="AL5" s="12" t="s">
        <v>51</v>
      </c>
      <c r="AM5" s="12" t="s">
        <v>52</v>
      </c>
      <c r="AN5" s="12" t="s">
        <v>1</v>
      </c>
      <c r="AO5" s="12" t="s">
        <v>2</v>
      </c>
      <c r="AP5" s="15" t="s">
        <v>55</v>
      </c>
      <c r="AQ5" s="15" t="s">
        <v>70</v>
      </c>
      <c r="AR5" s="13" t="s">
        <v>6</v>
      </c>
      <c r="AS5" s="13" t="s">
        <v>7</v>
      </c>
      <c r="AT5" s="13" t="s">
        <v>8</v>
      </c>
      <c r="AU5" s="13" t="s">
        <v>9</v>
      </c>
      <c r="AV5" s="13" t="s">
        <v>10</v>
      </c>
      <c r="AW5" s="14" t="s">
        <v>16</v>
      </c>
      <c r="AX5" s="14" t="s">
        <v>17</v>
      </c>
      <c r="AY5" s="14" t="s">
        <v>18</v>
      </c>
      <c r="AZ5" s="14" t="s">
        <v>19</v>
      </c>
      <c r="BA5" s="14" t="s">
        <v>20</v>
      </c>
      <c r="BB5" s="14" t="s">
        <v>21</v>
      </c>
      <c r="BC5" s="14" t="s">
        <v>22</v>
      </c>
      <c r="BD5" s="14" t="s">
        <v>23</v>
      </c>
      <c r="BE5" s="21" t="s">
        <v>72</v>
      </c>
      <c r="BF5" s="21" t="s">
        <v>74</v>
      </c>
      <c r="BG5" s="21" t="s">
        <v>77</v>
      </c>
      <c r="BH5" s="21" t="s">
        <v>78</v>
      </c>
      <c r="BI5" s="21" t="s">
        <v>75</v>
      </c>
      <c r="BJ5" s="21" t="s">
        <v>73</v>
      </c>
      <c r="BK5" s="21" t="s">
        <v>76</v>
      </c>
      <c r="BL5" s="21" t="s">
        <v>79</v>
      </c>
      <c r="BM5" s="15" t="s">
        <v>25</v>
      </c>
      <c r="BN5" s="15" t="s">
        <v>26</v>
      </c>
      <c r="BO5" s="15" t="s">
        <v>27</v>
      </c>
      <c r="BP5" s="15" t="s">
        <v>28</v>
      </c>
      <c r="BQ5" s="15" t="s">
        <v>29</v>
      </c>
      <c r="BR5" s="15" t="s">
        <v>30</v>
      </c>
      <c r="BS5" s="15" t="s">
        <v>31</v>
      </c>
      <c r="BT5" s="15" t="s">
        <v>32</v>
      </c>
      <c r="BU5" s="15" t="s">
        <v>24</v>
      </c>
      <c r="BV5" s="22"/>
      <c r="BW5" s="16" t="s">
        <v>85</v>
      </c>
      <c r="BX5" s="16" t="s">
        <v>86</v>
      </c>
      <c r="BY5" s="16" t="s">
        <v>87</v>
      </c>
      <c r="BZ5" s="16" t="s">
        <v>88</v>
      </c>
      <c r="CA5" s="16" t="s">
        <v>89</v>
      </c>
      <c r="CB5" s="16" t="s">
        <v>90</v>
      </c>
      <c r="CC5" s="16" t="s">
        <v>91</v>
      </c>
      <c r="CD5" s="16" t="s">
        <v>92</v>
      </c>
      <c r="CE5" s="16" t="s">
        <v>93</v>
      </c>
      <c r="CF5" s="16" t="s">
        <v>94</v>
      </c>
      <c r="CG5" s="16" t="s">
        <v>95</v>
      </c>
      <c r="CH5" s="16" t="s">
        <v>96</v>
      </c>
      <c r="CI5" s="16" t="s">
        <v>97</v>
      </c>
      <c r="CJ5" s="16" t="s">
        <v>98</v>
      </c>
      <c r="CK5" s="16" t="s">
        <v>99</v>
      </c>
      <c r="CL5" s="16" t="s">
        <v>100</v>
      </c>
      <c r="CM5" s="16" t="s">
        <v>101</v>
      </c>
      <c r="CN5" s="16" t="s">
        <v>102</v>
      </c>
      <c r="CO5" s="16" t="s">
        <v>103</v>
      </c>
      <c r="CP5" s="16" t="s">
        <v>104</v>
      </c>
      <c r="CQ5" s="16" t="s">
        <v>105</v>
      </c>
      <c r="CR5" s="16" t="s">
        <v>106</v>
      </c>
      <c r="CS5" s="16" t="s">
        <v>107</v>
      </c>
      <c r="CT5" s="16" t="s">
        <v>108</v>
      </c>
      <c r="CU5" s="16" t="s">
        <v>109</v>
      </c>
      <c r="CV5" s="16" t="s">
        <v>110</v>
      </c>
      <c r="CW5" s="16" t="s">
        <v>111</v>
      </c>
      <c r="CX5" s="16" t="s">
        <v>112</v>
      </c>
      <c r="CY5" s="16" t="s">
        <v>113</v>
      </c>
      <c r="CZ5" s="16" t="s">
        <v>114</v>
      </c>
      <c r="DA5" s="16" t="s">
        <v>115</v>
      </c>
      <c r="DB5" s="16" t="s">
        <v>116</v>
      </c>
      <c r="DC5" s="16" t="s">
        <v>117</v>
      </c>
      <c r="DD5" s="16" t="s">
        <v>118</v>
      </c>
      <c r="DE5" s="16" t="s">
        <v>119</v>
      </c>
      <c r="DF5" s="16" t="s">
        <v>120</v>
      </c>
      <c r="DG5" s="16" t="s">
        <v>121</v>
      </c>
      <c r="DH5" s="16" t="s">
        <v>122</v>
      </c>
      <c r="DI5" s="16" t="s">
        <v>123</v>
      </c>
      <c r="DJ5" s="16" t="s">
        <v>124</v>
      </c>
      <c r="DK5" s="18" t="s">
        <v>157</v>
      </c>
      <c r="DL5" s="18" t="s">
        <v>158</v>
      </c>
      <c r="DM5" s="18" t="s">
        <v>159</v>
      </c>
      <c r="DN5" s="18" t="s">
        <v>160</v>
      </c>
      <c r="DO5" s="18" t="s">
        <v>161</v>
      </c>
      <c r="DP5" s="18" t="s">
        <v>162</v>
      </c>
      <c r="DQ5" s="18" t="s">
        <v>163</v>
      </c>
      <c r="DR5" s="18" t="s">
        <v>164</v>
      </c>
      <c r="DS5" s="22"/>
      <c r="DT5" s="11" t="s">
        <v>128</v>
      </c>
      <c r="DU5" s="11" t="s">
        <v>129</v>
      </c>
      <c r="DV5" s="11" t="s">
        <v>130</v>
      </c>
      <c r="DW5" s="11" t="s">
        <v>131</v>
      </c>
      <c r="DX5" s="11" t="s">
        <v>132</v>
      </c>
      <c r="DY5" s="11" t="s">
        <v>133</v>
      </c>
      <c r="DZ5" s="11" t="s">
        <v>136</v>
      </c>
      <c r="EA5" s="11" t="s">
        <v>137</v>
      </c>
      <c r="EB5" s="11" t="s">
        <v>138</v>
      </c>
      <c r="EC5" s="11" t="s">
        <v>139</v>
      </c>
      <c r="EE5" s="14" t="s">
        <v>53</v>
      </c>
      <c r="EF5" s="14" t="s">
        <v>54</v>
      </c>
      <c r="EI5" s="12" t="s">
        <v>44</v>
      </c>
      <c r="EJ5" s="12" t="s">
        <v>45</v>
      </c>
      <c r="EK5" s="12" t="s">
        <v>46</v>
      </c>
      <c r="EL5" s="12" t="s">
        <v>47</v>
      </c>
      <c r="EM5" s="12" t="s">
        <v>48</v>
      </c>
      <c r="EN5" s="12" t="s">
        <v>49</v>
      </c>
      <c r="EO5" s="12" t="s">
        <v>3</v>
      </c>
      <c r="EP5" s="12" t="s">
        <v>4</v>
      </c>
      <c r="EQ5" s="12" t="s">
        <v>5</v>
      </c>
      <c r="ES5" s="11" t="s">
        <v>33</v>
      </c>
      <c r="ET5" s="11" t="s">
        <v>34</v>
      </c>
      <c r="EU5" s="11" t="s">
        <v>35</v>
      </c>
      <c r="EV5" s="11" t="s">
        <v>36</v>
      </c>
      <c r="EW5" s="11" t="s">
        <v>37</v>
      </c>
      <c r="EX5" s="11" t="s">
        <v>38</v>
      </c>
      <c r="EY5" s="11" t="s">
        <v>39</v>
      </c>
    </row>
    <row r="7" spans="1:136" ht="12.75">
      <c r="A7">
        <v>2005</v>
      </c>
      <c r="B7" s="19">
        <f>+'[4]LT ICE'!AI45+'[4]LT SI HEV GAS'!AI45+'[4]LT SI PHEV'!AI45-'[4]LT SI PHEV'!BC45+'[4]LT D PHEV'!AI45-'[4]LT D PHEV'!BC45+'[4]auto ICE'!AI45+'[4]auto SI HEV Gas'!AI45+'[4]auto SI PHEV'!AI45-'[4]auto SI PHEV'!BC45+'[4]auto D PHEV'!AI45-'[4]auto D PHEV'!BC45</f>
        <v>16.181541025383638</v>
      </c>
      <c r="C7" s="19">
        <f>+'[4]LT Dsl'!AI45+'[4]auto Dsl'!AI45</f>
        <v>0.32084352750950756</v>
      </c>
      <c r="D7" s="25">
        <f>+'[4]auto CNG'!AI45+'[4]LT CNG'!AI45</f>
        <v>0.01800329512013337</v>
      </c>
      <c r="E7" s="25">
        <f>+'[4]auto FCV'!AI45+'[4]LT FCV'!AI45</f>
        <v>0</v>
      </c>
      <c r="F7" s="25">
        <f>'[4]auto SI PHEV'!BC45+'[4]LT SI PHEV'!BC45</f>
        <v>0</v>
      </c>
      <c r="G7" s="25">
        <f>'[4]auto D PHEV'!BC45+'[4]LT D PHEV'!BC45</f>
        <v>0</v>
      </c>
      <c r="H7" s="25">
        <f>'[4]auto EV'!AI45+'[4]LT EV'!AI45</f>
        <v>0.00011138644602691814</v>
      </c>
      <c r="I7" s="25">
        <f aca="true" t="shared" si="0" ref="I7:I52">+SUM(B7:H7)</f>
        <v>16.520499234459304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4"/>
      <c r="AB7" s="4"/>
      <c r="AC7" s="4"/>
      <c r="AD7" s="4"/>
      <c r="AE7" s="4"/>
      <c r="AF7" s="4"/>
      <c r="AG7" s="4"/>
      <c r="AH7" s="4"/>
      <c r="AI7" s="4"/>
      <c r="AJ7" s="2"/>
      <c r="AK7" s="5">
        <f aca="true" t="shared" si="1" ref="AK7:AK52">AK6+IF($AM$3="ubiq",EL7,EI7)*8*(MAX(F7-F6,0))*(10^9)*8.5136/1000000000</f>
        <v>0</v>
      </c>
      <c r="AL7" s="5">
        <f aca="true" t="shared" si="2" ref="AL7:AL52">AL6+IF($AM$3="ubiq",EM7,EJ7)*8*(MAX(G7-G6,0))*(10^9)*8.5136/1000000000</f>
        <v>0</v>
      </c>
      <c r="AM7" s="5">
        <f aca="true" t="shared" si="3" ref="AM7:AM52">AM6+IF($AM$3="ubiq",EN7,EK7)*8*(MAX(H7-H6,0))*(10^9)*8.5136/1000000000</f>
        <v>0</v>
      </c>
      <c r="AN7" s="2"/>
      <c r="AO7" s="2"/>
      <c r="BE7" s="5">
        <f>'[4]Fltsummary'!AE15</f>
        <v>0.9768726761181136</v>
      </c>
      <c r="BF7" s="5">
        <f>'[4]Fltsummary'!AG15</f>
        <v>0.020075040123586903</v>
      </c>
      <c r="BG7" s="5">
        <f>'[4]Fltsummary'!AJ15</f>
        <v>0</v>
      </c>
      <c r="BH7" s="5">
        <f>'[4]Fltsummary'!AK15</f>
        <v>0</v>
      </c>
      <c r="BI7" s="5">
        <f>'[4]Fltsummary'!AH15</f>
        <v>0.0010471879303980147</v>
      </c>
      <c r="BJ7" s="5">
        <f>'[4]Fltsummary'!AF15</f>
        <v>1.8370944083532943E-05</v>
      </c>
      <c r="BK7" s="5">
        <f>'[4]Fltsummary'!AI15</f>
        <v>0.0019867248838181025</v>
      </c>
      <c r="BL7" s="5">
        <f>'[4]Fltsummary'!AL15</f>
        <v>0</v>
      </c>
      <c r="BM7" s="3">
        <f>'[4]VMTSummary'!V15</f>
        <v>2689.0889528105013</v>
      </c>
      <c r="BN7" s="3">
        <f>'[4]VMTSummary'!W15</f>
        <v>0.05418869088952698</v>
      </c>
      <c r="BO7" s="3">
        <f>'[4]VMTSummary'!X15</f>
        <v>52.871899388742854</v>
      </c>
      <c r="BP7" s="3">
        <f>'[4]VMTSummary'!Y15</f>
        <v>3.334567794802518</v>
      </c>
      <c r="BQ7" s="3">
        <f>'[4]VMTSummary'!Z15</f>
        <v>6.700166837770576</v>
      </c>
      <c r="BR7" s="3">
        <f>'[4]VMTSummary'!AA15</f>
        <v>0</v>
      </c>
      <c r="BS7" s="3">
        <f>'[4]VMTSummary'!AB15</f>
        <v>0</v>
      </c>
      <c r="BT7" s="3">
        <f>'[4]VMTSummary'!AC15</f>
        <v>0</v>
      </c>
      <c r="BU7" s="3">
        <f>'[4]VMTSummary'!T15</f>
        <v>2752.049775522706</v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>
        <f>+'[4]HVY TRK ENERGY'!O55*'[4]HVY TRK ENERGY'!K55</f>
        <v>4.779418673566388</v>
      </c>
      <c r="EF7">
        <f>+'[4]HVY TRK ENERGY'!M55*'[4]HVY TRK ENERGY'!K55</f>
        <v>0.2944733417018779</v>
      </c>
    </row>
    <row r="8" spans="1:136" ht="12.75">
      <c r="A8">
        <v>2006</v>
      </c>
      <c r="B8" s="19">
        <f>+'[4]LT ICE'!AI46+'[4]LT SI HEV GAS'!AI46+'[4]LT SI PHEV'!AI46-'[4]LT SI PHEV'!BC46+'[4]LT D PHEV'!AI46-'[4]LT D PHEV'!BC46+'[4]auto ICE'!AI46+'[4]auto SI HEV Gas'!AI46+'[4]auto SI PHEV'!AI46-'[4]auto SI PHEV'!BC46+'[4]auto D PHEV'!AI46-'[4]auto D PHEV'!BC46</f>
        <v>16.251037825591425</v>
      </c>
      <c r="C8" s="19">
        <f>+'[4]LT Dsl'!AI46+'[4]auto Dsl'!AI46</f>
        <v>0.33325035447679074</v>
      </c>
      <c r="D8" s="25">
        <f>+'[4]auto CNG'!AI46+'[4]LT CNG'!AI46</f>
        <v>0.018290237554242743</v>
      </c>
      <c r="E8" s="25">
        <f>+'[4]auto FCV'!AI46+'[4]LT FCV'!AI46</f>
        <v>0</v>
      </c>
      <c r="F8" s="25">
        <f>'[4]auto SI PHEV'!BC46+'[4]LT SI PHEV'!BC46</f>
        <v>0</v>
      </c>
      <c r="G8" s="25">
        <f>'[4]auto D PHEV'!BC46+'[4]LT D PHEV'!BC46</f>
        <v>0</v>
      </c>
      <c r="H8" s="25">
        <f>'[4]auto EV'!AI46+'[4]LT EV'!AI46</f>
        <v>0.00010933262467580967</v>
      </c>
      <c r="I8" s="25">
        <f t="shared" si="0"/>
        <v>16.602687750247135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4"/>
      <c r="AB8" s="4"/>
      <c r="AC8" s="4"/>
      <c r="AD8" s="4"/>
      <c r="AE8" s="4"/>
      <c r="AF8" s="4"/>
      <c r="AG8" s="4"/>
      <c r="AH8" s="4"/>
      <c r="AI8" s="4"/>
      <c r="AJ8" s="2"/>
      <c r="AK8" s="5">
        <f t="shared" si="1"/>
        <v>0</v>
      </c>
      <c r="AL8" s="5">
        <f t="shared" si="2"/>
        <v>0</v>
      </c>
      <c r="AM8" s="5">
        <f t="shared" si="3"/>
        <v>0</v>
      </c>
      <c r="AN8" s="2"/>
      <c r="AO8" s="2"/>
      <c r="BE8" s="5">
        <f>'[4]Fltsummary'!AE16</f>
        <v>0.9749204809232217</v>
      </c>
      <c r="BF8" s="5">
        <f>'[4]Fltsummary'!AG16</f>
        <v>0.02083907728784378</v>
      </c>
      <c r="BG8" s="5">
        <f>'[4]Fltsummary'!AJ16</f>
        <v>0</v>
      </c>
      <c r="BH8" s="5">
        <f>'[4]Fltsummary'!AK16</f>
        <v>0</v>
      </c>
      <c r="BI8" s="5">
        <f>'[4]Fltsummary'!AH16</f>
        <v>0.0010636663851043844</v>
      </c>
      <c r="BJ8" s="5">
        <f>'[4]Fltsummary'!AF16</f>
        <v>1.828567230941207E-05</v>
      </c>
      <c r="BK8" s="5">
        <f>'[4]Fltsummary'!AI16</f>
        <v>0.0031584897315203603</v>
      </c>
      <c r="BL8" s="5">
        <f>'[4]Fltsummary'!AL16</f>
        <v>0</v>
      </c>
      <c r="BM8" s="3">
        <f>'[4]VMTSummary'!V16</f>
        <v>2685.634687514594</v>
      </c>
      <c r="BN8" s="3">
        <f>'[4]VMTSummary'!W16</f>
        <v>0.052795029314021864</v>
      </c>
      <c r="BO8" s="3">
        <f>'[4]VMTSummary'!X16</f>
        <v>54.84943301141875</v>
      </c>
      <c r="BP8" s="3">
        <f>'[4]VMTSummary'!Y16</f>
        <v>3.340219244207357</v>
      </c>
      <c r="BQ8" s="3">
        <f>'[4]VMTSummary'!Z16</f>
        <v>10.567767180692293</v>
      </c>
      <c r="BR8" s="3">
        <f>'[4]VMTSummary'!AA16</f>
        <v>0</v>
      </c>
      <c r="BS8" s="3">
        <f>'[4]VMTSummary'!AB16</f>
        <v>0</v>
      </c>
      <c r="BT8" s="3">
        <f>'[4]VMTSummary'!AC16</f>
        <v>0</v>
      </c>
      <c r="BU8" s="3">
        <f>'[4]VMTSummary'!T16</f>
        <v>2754.4449019802264</v>
      </c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>
        <f>+'[4]HVY TRK ENERGY'!O56*'[4]HVY TRK ENERGY'!K56</f>
        <v>4.8797197835113675</v>
      </c>
      <c r="EF8">
        <f>+'[4]HVY TRK ENERGY'!M56*'[4]HVY TRK ENERGY'!K56</f>
        <v>0.29948621727594604</v>
      </c>
    </row>
    <row r="9" spans="1:136" ht="12.75">
      <c r="A9">
        <v>2007</v>
      </c>
      <c r="B9" s="19">
        <f>+'[4]LT ICE'!AI47+'[4]LT SI HEV GAS'!AI47+'[4]LT SI PHEV'!AI47-'[4]LT SI PHEV'!BC47+'[4]LT D PHEV'!AI47-'[4]LT D PHEV'!BC47+'[4]auto ICE'!AI47+'[4]auto SI HEV Gas'!AI47+'[4]auto SI PHEV'!AI47-'[4]auto SI PHEV'!BC47+'[4]auto D PHEV'!AI47-'[4]auto D PHEV'!BC47</f>
        <v>16.674925093763356</v>
      </c>
      <c r="C9" s="19">
        <f>+'[4]LT Dsl'!AI47+'[4]auto Dsl'!AI47</f>
        <v>0.38862472104065704</v>
      </c>
      <c r="D9" s="25">
        <f>+'[4]auto CNG'!AI47+'[4]LT CNG'!AI47</f>
        <v>0.01828100006146278</v>
      </c>
      <c r="E9" s="25">
        <f>+'[4]auto FCV'!AI47+'[4]LT FCV'!AI47</f>
        <v>0</v>
      </c>
      <c r="F9" s="25">
        <f>'[4]auto SI PHEV'!BC47+'[4]LT SI PHEV'!BC47</f>
        <v>0</v>
      </c>
      <c r="G9" s="25">
        <f>'[4]auto D PHEV'!BC47+'[4]LT D PHEV'!BC47</f>
        <v>0</v>
      </c>
      <c r="H9" s="25">
        <f>'[4]auto EV'!AI47+'[4]LT EV'!AI47</f>
        <v>0.00011039351037479882</v>
      </c>
      <c r="I9" s="25">
        <f t="shared" si="0"/>
        <v>17.081941208375852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4"/>
      <c r="AB9" s="4"/>
      <c r="AC9" s="4"/>
      <c r="AD9" s="4"/>
      <c r="AE9" s="4"/>
      <c r="AF9" s="4"/>
      <c r="AG9" s="4"/>
      <c r="AH9" s="4"/>
      <c r="AI9" s="4"/>
      <c r="AJ9" s="2"/>
      <c r="AK9" s="5">
        <f t="shared" si="1"/>
        <v>0</v>
      </c>
      <c r="AL9" s="5">
        <f t="shared" si="2"/>
        <v>0</v>
      </c>
      <c r="AM9" s="5">
        <f t="shared" si="3"/>
        <v>0</v>
      </c>
      <c r="AN9" s="2"/>
      <c r="AO9" s="2"/>
      <c r="BE9" s="5">
        <f>'[4]Fltsummary'!AE17</f>
        <v>0.9732209619678177</v>
      </c>
      <c r="BF9" s="5">
        <f>'[4]Fltsummary'!AG17</f>
        <v>0.02077200338847732</v>
      </c>
      <c r="BG9" s="5">
        <f>'[4]Fltsummary'!AJ17</f>
        <v>0</v>
      </c>
      <c r="BH9" s="5">
        <f>'[4]Fltsummary'!AK17</f>
        <v>0</v>
      </c>
      <c r="BI9" s="5">
        <f>'[4]Fltsummary'!AH17</f>
        <v>0.0011255178763312254</v>
      </c>
      <c r="BJ9" s="5">
        <f>'[4]Fltsummary'!AF17</f>
        <v>1.8310982996042084E-05</v>
      </c>
      <c r="BK9" s="5">
        <f>'[4]Fltsummary'!AI17</f>
        <v>0.004863205784377781</v>
      </c>
      <c r="BL9" s="5">
        <f>'[4]Fltsummary'!AL17</f>
        <v>0</v>
      </c>
      <c r="BM9" s="3">
        <f>'[4]VMTSummary'!V17</f>
        <v>2734.137538630199</v>
      </c>
      <c r="BN9" s="3">
        <f>'[4]VMTSummary'!W17</f>
        <v>0.05247349875018693</v>
      </c>
      <c r="BO9" s="3">
        <f>'[4]VMTSummary'!X17</f>
        <v>65.06490324832814</v>
      </c>
      <c r="BP9" s="3">
        <f>'[4]VMTSummary'!Y17</f>
        <v>3.273659569936823</v>
      </c>
      <c r="BQ9" s="3">
        <f>'[4]VMTSummary'!Z17</f>
        <v>15.26108412664548</v>
      </c>
      <c r="BR9" s="3">
        <f>'[4]VMTSummary'!AA17</f>
        <v>0</v>
      </c>
      <c r="BS9" s="3">
        <f>'[4]VMTSummary'!AB17</f>
        <v>0</v>
      </c>
      <c r="BT9" s="3">
        <f>'[4]VMTSummary'!AC17</f>
        <v>0</v>
      </c>
      <c r="BU9" s="3">
        <f>'[4]VMTSummary'!T17</f>
        <v>2817.78965907386</v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>
        <f>+'[4]HVY TRK ENERGY'!O57*'[4]HVY TRK ENERGY'!K57</f>
        <v>4.603660730408864</v>
      </c>
      <c r="EF9">
        <f>+'[4]HVY TRK ENERGY'!M57*'[4]HVY TRK ENERGY'!K57</f>
        <v>0.3784106115911364</v>
      </c>
    </row>
    <row r="10" spans="1:136" ht="12.75">
      <c r="A10">
        <v>2008</v>
      </c>
      <c r="B10" s="19">
        <f>+'[4]LT ICE'!AI48+'[4]LT SI HEV GAS'!AI48+'[4]LT SI PHEV'!AI48-'[4]LT SI PHEV'!BC48+'[4]LT D PHEV'!AI48-'[4]LT D PHEV'!BC48+'[4]auto ICE'!AI48+'[4]auto SI HEV Gas'!AI48+'[4]auto SI PHEV'!AI48-'[4]auto SI PHEV'!BC48+'[4]auto D PHEV'!AI48-'[4]auto D PHEV'!BC48</f>
        <v>16.13508522377822</v>
      </c>
      <c r="C10" s="19">
        <f>+'[4]LT Dsl'!AI48+'[4]auto Dsl'!AI48</f>
        <v>0.3742335633036245</v>
      </c>
      <c r="D10" s="25">
        <f>+'[4]auto CNG'!AI48+'[4]LT CNG'!AI48</f>
        <v>0.0178692707165216</v>
      </c>
      <c r="E10" s="25">
        <f>+'[4]auto FCV'!AI48+'[4]LT FCV'!AI48</f>
        <v>0</v>
      </c>
      <c r="F10" s="25">
        <f>'[4]auto SI PHEV'!BC48+'[4]LT SI PHEV'!BC48</f>
        <v>0</v>
      </c>
      <c r="G10" s="25">
        <f>'[4]auto D PHEV'!BC48+'[4]LT D PHEV'!BC48</f>
        <v>0</v>
      </c>
      <c r="H10" s="25">
        <f>'[4]auto EV'!AI48+'[4]LT EV'!AI48</f>
        <v>0.00010466498843587688</v>
      </c>
      <c r="I10" s="25">
        <f t="shared" si="0"/>
        <v>16.5272927227868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4"/>
      <c r="AB10" s="4"/>
      <c r="AC10" s="4"/>
      <c r="AD10" s="4"/>
      <c r="AE10" s="4"/>
      <c r="AF10" s="4"/>
      <c r="AG10" s="4"/>
      <c r="AH10" s="4"/>
      <c r="AI10" s="4"/>
      <c r="AJ10" s="2"/>
      <c r="AK10" s="5">
        <f t="shared" si="1"/>
        <v>0</v>
      </c>
      <c r="AL10" s="5">
        <f t="shared" si="2"/>
        <v>0</v>
      </c>
      <c r="AM10" s="5">
        <f t="shared" si="3"/>
        <v>0</v>
      </c>
      <c r="AN10" s="2"/>
      <c r="AO10" s="2"/>
      <c r="BE10" s="5">
        <f>'[4]Fltsummary'!AE18</f>
        <v>0.9715917675587681</v>
      </c>
      <c r="BF10" s="5">
        <f>'[4]Fltsummary'!AG18</f>
        <v>0.02082443818276488</v>
      </c>
      <c r="BG10" s="5">
        <f>'[4]Fltsummary'!AJ18</f>
        <v>0</v>
      </c>
      <c r="BH10" s="5">
        <f>'[4]Fltsummary'!AK18</f>
        <v>0</v>
      </c>
      <c r="BI10" s="5">
        <f>'[4]Fltsummary'!AH18</f>
        <v>0.0011464137220898866</v>
      </c>
      <c r="BJ10" s="5">
        <f>'[4]Fltsummary'!AF18</f>
        <v>1.8244720658223564E-05</v>
      </c>
      <c r="BK10" s="5">
        <f>'[4]Fltsummary'!AI18</f>
        <v>0.006419135815719071</v>
      </c>
      <c r="BL10" s="5">
        <f>'[4]Fltsummary'!AL18</f>
        <v>0</v>
      </c>
      <c r="BM10" s="3">
        <f>'[4]VMTSummary'!V18</f>
        <v>2659.1780959327657</v>
      </c>
      <c r="BN10" s="3">
        <f>'[4]VMTSummary'!W18</f>
        <v>0.04985503874445764</v>
      </c>
      <c r="BO10" s="3">
        <f>'[4]VMTSummary'!X18</f>
        <v>62.2209487312072</v>
      </c>
      <c r="BP10" s="3">
        <f>'[4]VMTSummary'!Y18</f>
        <v>3.2168300633830786</v>
      </c>
      <c r="BQ10" s="3">
        <f>'[4]VMTSummary'!Z18</f>
        <v>19.65491866660399</v>
      </c>
      <c r="BR10" s="3">
        <f>'[4]VMTSummary'!AA18</f>
        <v>0</v>
      </c>
      <c r="BS10" s="3">
        <f>'[4]VMTSummary'!AB18</f>
        <v>0</v>
      </c>
      <c r="BT10" s="3">
        <f>'[4]VMTSummary'!AC18</f>
        <v>0</v>
      </c>
      <c r="BU10" s="3">
        <f>'[4]VMTSummary'!T18</f>
        <v>2744.3206484327043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>
        <f>+'[4]HVY TRK ENERGY'!O58*'[4]HVY TRK ENERGY'!K58</f>
        <v>4.3172110856417145</v>
      </c>
      <c r="EF10">
        <f>+'[4]HVY TRK ENERGY'!M58*'[4]HVY TRK ENERGY'!K58</f>
        <v>0.375494823358286</v>
      </c>
    </row>
    <row r="11" spans="1:136" ht="12.75">
      <c r="A11">
        <v>2009</v>
      </c>
      <c r="B11" s="19">
        <f>+'[4]LT ICE'!AI49+'[4]LT SI HEV GAS'!AI49+'[4]LT SI PHEV'!AI49-'[4]LT SI PHEV'!BC49+'[4]LT D PHEV'!AI49-'[4]LT D PHEV'!BC49+'[4]auto ICE'!AI49+'[4]auto SI HEV Gas'!AI49+'[4]auto SI PHEV'!AI49-'[4]auto SI PHEV'!BC49+'[4]auto D PHEV'!AI49-'[4]auto D PHEV'!BC49</f>
        <v>15.869048603810263</v>
      </c>
      <c r="C11" s="19">
        <f>+'[4]LT Dsl'!AI49+'[4]auto Dsl'!AI49</f>
        <v>0.3695770162701696</v>
      </c>
      <c r="D11" s="25">
        <f>+'[4]auto CNG'!AI49+'[4]LT CNG'!AI49</f>
        <v>0.017773644034217224</v>
      </c>
      <c r="E11" s="25">
        <f>+'[4]auto FCV'!AI49+'[4]LT FCV'!AI49</f>
        <v>0</v>
      </c>
      <c r="F11" s="25">
        <f>'[4]auto SI PHEV'!BC49+'[4]LT SI PHEV'!BC49</f>
        <v>0</v>
      </c>
      <c r="G11" s="25">
        <f>'[4]auto D PHEV'!BC49+'[4]LT D PHEV'!BC49</f>
        <v>0</v>
      </c>
      <c r="H11" s="25">
        <f>'[4]auto EV'!AI49+'[4]LT EV'!AI49</f>
        <v>0.00010028683765603023</v>
      </c>
      <c r="I11" s="25">
        <f t="shared" si="0"/>
        <v>16.25649955095231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4"/>
      <c r="AB11" s="4"/>
      <c r="AC11" s="4"/>
      <c r="AD11" s="4"/>
      <c r="AE11" s="4"/>
      <c r="AF11" s="4"/>
      <c r="AG11" s="4"/>
      <c r="AH11" s="4"/>
      <c r="AI11" s="4"/>
      <c r="AJ11" s="2"/>
      <c r="AK11" s="5">
        <f t="shared" si="1"/>
        <v>0</v>
      </c>
      <c r="AL11" s="5">
        <f t="shared" si="2"/>
        <v>0</v>
      </c>
      <c r="AM11" s="5">
        <f t="shared" si="3"/>
        <v>0</v>
      </c>
      <c r="AN11" s="2"/>
      <c r="AO11" s="2"/>
      <c r="BE11" s="5">
        <f>'[4]Fltsummary'!AE19</f>
        <v>0.9698955462020953</v>
      </c>
      <c r="BF11" s="5">
        <f>'[4]Fltsummary'!AG19</f>
        <v>0.02108726814316955</v>
      </c>
      <c r="BG11" s="5">
        <f>'[4]Fltsummary'!AJ19</f>
        <v>0</v>
      </c>
      <c r="BH11" s="5">
        <f>'[4]Fltsummary'!AK19</f>
        <v>0</v>
      </c>
      <c r="BI11" s="5">
        <f>'[4]Fltsummary'!AH19</f>
        <v>0.0011690172609437088</v>
      </c>
      <c r="BJ11" s="5">
        <f>'[4]Fltsummary'!AF19</f>
        <v>1.805464660206987E-05</v>
      </c>
      <c r="BK11" s="5">
        <f>'[4]Fltsummary'!AI19</f>
        <v>0.007830113747189227</v>
      </c>
      <c r="BL11" s="5">
        <f>'[4]Fltsummary'!AL19</f>
        <v>0</v>
      </c>
      <c r="BM11" s="3">
        <f>'[4]VMTSummary'!V19</f>
        <v>2627.8683671797817</v>
      </c>
      <c r="BN11" s="3">
        <f>'[4]VMTSummary'!W19</f>
        <v>0.04783964727534093</v>
      </c>
      <c r="BO11" s="3">
        <f>'[4]VMTSummary'!X19</f>
        <v>61.919775432108146</v>
      </c>
      <c r="BP11" s="3">
        <f>'[4]VMTSummary'!Y19</f>
        <v>3.19703039119966</v>
      </c>
      <c r="BQ11" s="3">
        <f>'[4]VMTSummary'!Z19</f>
        <v>23.61872539077411</v>
      </c>
      <c r="BR11" s="3">
        <f>'[4]VMTSummary'!AA19</f>
        <v>0</v>
      </c>
      <c r="BS11" s="3">
        <f>'[4]VMTSummary'!AB19</f>
        <v>0</v>
      </c>
      <c r="BT11" s="3">
        <f>'[4]VMTSummary'!AC19</f>
        <v>0</v>
      </c>
      <c r="BU11" s="3">
        <f>'[4]VMTSummary'!T19</f>
        <v>2716.651738041139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>
        <f>+'[4]HVY TRK ENERGY'!O59*'[4]HVY TRK ENERGY'!K59</f>
        <v>3.870981176129541</v>
      </c>
      <c r="EF11">
        <f>+'[4]HVY TRK ENERGY'!M59*'[4]HVY TRK ENERGY'!K59</f>
        <v>0.32755912287045985</v>
      </c>
    </row>
    <row r="12" spans="1:155" ht="12.75">
      <c r="A12">
        <v>2010</v>
      </c>
      <c r="B12" s="19">
        <f>+'[4]LT ICE'!AI50+'[4]LT SI HEV GAS'!AI50+'[4]LT SI PHEV'!AI50-'[4]LT SI PHEV'!BC50+'[4]LT D PHEV'!AI50-'[4]LT D PHEV'!BC50+'[4]auto ICE'!AI50+'[4]auto SI HEV Gas'!AI50+'[4]auto SI PHEV'!AI50-'[4]auto SI PHEV'!BC50+'[4]auto D PHEV'!AI50-'[4]auto D PHEV'!BC50</f>
        <v>16.2210840799928</v>
      </c>
      <c r="C12" s="19">
        <f>+'[4]LT Dsl'!AI50+'[4]auto Dsl'!AI50</f>
        <v>0.3770273249792381</v>
      </c>
      <c r="D12" s="25">
        <f>+'[4]auto CNG'!AI50+'[4]LT CNG'!AI50</f>
        <v>0.0182037380849652</v>
      </c>
      <c r="E12" s="25">
        <f>+'[4]auto FCV'!AI50+'[4]LT FCV'!AI50</f>
        <v>0</v>
      </c>
      <c r="F12" s="25">
        <f>'[4]auto SI PHEV'!BC50+'[4]LT SI PHEV'!BC50</f>
        <v>0</v>
      </c>
      <c r="G12" s="25">
        <f>'[4]auto D PHEV'!BC50+'[4]LT D PHEV'!BC50</f>
        <v>0</v>
      </c>
      <c r="H12" s="25">
        <f>'[4]auto EV'!AI50+'[4]LT EV'!AI50</f>
        <v>9.820784418541431E-05</v>
      </c>
      <c r="I12" s="25">
        <f t="shared" si="0"/>
        <v>16.616413350901187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9">
        <f aca="true" t="shared" si="4" ref="Y12:Y52">+AI12/BU12</f>
        <v>0.12214684152080273</v>
      </c>
      <c r="Z12" s="19"/>
      <c r="AA12" s="19"/>
      <c r="AB12" s="4">
        <f aca="true" t="shared" si="5" ref="AB12:AB52">+B12*ES12</f>
        <v>333.4180083782086</v>
      </c>
      <c r="AC12" s="4">
        <f aca="true" t="shared" si="6" ref="AC12:AC52">+C12*ET12</f>
        <v>7.20852756557957</v>
      </c>
      <c r="AD12" s="4">
        <f aca="true" t="shared" si="7" ref="AD12:AD52">D12*EU12</f>
        <v>0.2795882683126772</v>
      </c>
      <c r="AE12" s="4">
        <f aca="true" t="shared" si="8" ref="AE12:AE52">E12*EY12</f>
        <v>0</v>
      </c>
      <c r="AF12" s="4">
        <f aca="true" t="shared" si="9" ref="AF12:AF52">F12*EW12</f>
        <v>0</v>
      </c>
      <c r="AG12" s="4">
        <f aca="true" t="shared" si="10" ref="AG12:AG52">G12*EX12</f>
        <v>0</v>
      </c>
      <c r="AH12" s="4">
        <f aca="true" t="shared" si="11" ref="AH12:AH52">H12*EV12</f>
        <v>0.0045252421618020185</v>
      </c>
      <c r="AI12" s="4">
        <f aca="true" t="shared" si="12" ref="AI12:AI52">+SUM(AB12:AH12)</f>
        <v>340.9106494542626</v>
      </c>
      <c r="AJ12" s="2">
        <f>+EO12*8*(MAX(D$12:D12)-D$12)*(10^9)*8.5136/1000000000</f>
        <v>0</v>
      </c>
      <c r="AK12" s="5">
        <f t="shared" si="1"/>
        <v>0</v>
      </c>
      <c r="AL12" s="5">
        <f t="shared" si="2"/>
        <v>0</v>
      </c>
      <c r="AM12" s="5">
        <f t="shared" si="3"/>
        <v>0</v>
      </c>
      <c r="AN12" s="2">
        <f aca="true" t="shared" si="13" ref="AN12:AN52">AN11+EP12*8*(MAX(E12-E11,0))*(10^9)*8.5136/1000000000</f>
        <v>0</v>
      </c>
      <c r="AO12" s="2">
        <f aca="true" t="shared" si="14" ref="AO12:AO52">AO11+EQ12*8*(MAX(E12-E11,0))*(10^9)*8.5136/1000000000</f>
        <v>0</v>
      </c>
      <c r="AP12" s="3"/>
      <c r="AQ12" s="3">
        <f>'[4]VehFleetValuSummary'!T6</f>
        <v>0</v>
      </c>
      <c r="AR12" s="23">
        <f>'[2]VehPrice'!$E$73</f>
        <v>24344.718506539848</v>
      </c>
      <c r="AS12" s="23">
        <f>'[2]VehPrice'!$E$87</f>
        <v>29367.882392147178</v>
      </c>
      <c r="AT12" s="23">
        <f>'[2]VehPrice'!$E$101</f>
        <v>20450.668595178602</v>
      </c>
      <c r="AU12" s="23">
        <f>'[2]VehPrice'!$E$115</f>
        <v>24335.319366732398</v>
      </c>
      <c r="AV12" s="23">
        <f>'[2]VehPrice'!$E$129</f>
        <v>33777.51089527599</v>
      </c>
      <c r="AW12" s="19">
        <f>'[2]Mkt Shares'!$E$6</f>
        <v>0.7651565022632512</v>
      </c>
      <c r="AX12" s="19">
        <f>'[2]Mkt Shares'!$E$7</f>
        <v>0.04952430269977048</v>
      </c>
      <c r="AY12" s="19">
        <f>'[2]Mkt Shares'!$E$8</f>
        <v>0.00012858427848950365</v>
      </c>
      <c r="AZ12" s="19">
        <f>'[2]Mkt Shares'!$E$9</f>
        <v>0.00010414532532498504</v>
      </c>
      <c r="BA12" s="19">
        <f>'[2]Mkt Shares'!$E$11</f>
        <v>0.006757916668066986</v>
      </c>
      <c r="BB12" s="19">
        <f>'[2]Mkt Shares'!$E$12</f>
        <v>3.362601740338151E-06</v>
      </c>
      <c r="BC12" s="19">
        <f>'[2]Mkt Shares'!$E$13</f>
        <v>0.17832511997622652</v>
      </c>
      <c r="BD12" s="19">
        <f>'[2]Mkt Shares'!$E$14</f>
        <v>0</v>
      </c>
      <c r="BE12" s="5">
        <f>'[4]Fltsummary'!AE20</f>
        <v>0.9682405982733364</v>
      </c>
      <c r="BF12" s="5">
        <f>'[4]Fltsummary'!AG20</f>
        <v>0.02119041904153633</v>
      </c>
      <c r="BG12" s="5">
        <f>'[4]Fltsummary'!AJ20</f>
        <v>0</v>
      </c>
      <c r="BH12" s="5">
        <f>'[4]Fltsummary'!AK20</f>
        <v>0</v>
      </c>
      <c r="BI12" s="5">
        <f>'[4]Fltsummary'!AH20</f>
        <v>0.0011809072456504205</v>
      </c>
      <c r="BJ12" s="5">
        <f>'[4]Fltsummary'!AF20</f>
        <v>1.7512046820215613E-05</v>
      </c>
      <c r="BK12" s="5">
        <f>'[4]Fltsummary'!AI20</f>
        <v>0.009370563392656628</v>
      </c>
      <c r="BL12" s="5">
        <f>'[4]Fltsummary'!AL20</f>
        <v>0</v>
      </c>
      <c r="BM12" s="3">
        <f>'[4]VMTSummary'!V20</f>
        <v>2695.0842596126054</v>
      </c>
      <c r="BN12" s="3">
        <f>'[4]VMTSummary'!W20</f>
        <v>0.04675318432053151</v>
      </c>
      <c r="BO12" s="3">
        <f>'[4]VMTSummary'!X20</f>
        <v>63.72115851369759</v>
      </c>
      <c r="BP12" s="3">
        <f>'[4]VMTSummary'!Y20</f>
        <v>3.264182133126176</v>
      </c>
      <c r="BQ12" s="3">
        <f>'[4]VMTSummary'!Z20</f>
        <v>28.873943232913625</v>
      </c>
      <c r="BR12" s="3">
        <f>'[4]VMTSummary'!AA20</f>
        <v>0</v>
      </c>
      <c r="BS12" s="3">
        <f>'[4]VMTSummary'!AB20</f>
        <v>0</v>
      </c>
      <c r="BT12" s="3">
        <f>'[4]VMTSummary'!AC20</f>
        <v>0</v>
      </c>
      <c r="BU12" s="3">
        <f>'[4]VMTSummary'!T20</f>
        <v>2790.9902966766635</v>
      </c>
      <c r="BV12" s="3"/>
      <c r="BW12" s="7">
        <f>+'[2]SCChoice'!$E$253</f>
        <v>0.7144828299676654</v>
      </c>
      <c r="BX12" s="7">
        <f>+'[2]SCChoice'!$E$254</f>
        <v>0.02844092114937316</v>
      </c>
      <c r="BY12" s="7">
        <f>+'[2]SCChoice'!$E$255</f>
        <v>0.00012858428700012858</v>
      </c>
      <c r="BZ12" s="7">
        <f>+'[2]SCChoice'!$E$256</f>
        <v>0</v>
      </c>
      <c r="CA12" s="7">
        <f>+'[2]SCChoice'!$E$258</f>
        <v>0.010136205258156478</v>
      </c>
      <c r="CB12" s="7">
        <f>+'[2]SCChoice'!$E$259</f>
        <v>4.999950000499995E-06</v>
      </c>
      <c r="CC12" s="7">
        <f>+'[2]SCChoice'!$E$260</f>
        <v>0.2468064593878043</v>
      </c>
      <c r="CD12" s="7">
        <f>+'[2]SCChoice'!$E$261</f>
        <v>0</v>
      </c>
      <c r="CE12" s="7">
        <f>+'[2]LCChoice'!$E$253</f>
        <v>0.6228805058975107</v>
      </c>
      <c r="CF12" s="7">
        <f>+'[2]LCChoice'!$E$254</f>
        <v>0.11991466093252781</v>
      </c>
      <c r="CG12" s="7">
        <f>+'[2]LCChoice'!$E$255</f>
        <v>0.00012858428700012858</v>
      </c>
      <c r="CH12" s="7">
        <f>+'[2]LCChoice'!$E$256</f>
        <v>0.00012858428700012858</v>
      </c>
      <c r="CI12" s="7">
        <f>+'[2]LCChoice'!$E$258</f>
        <v>0.010136205258156478</v>
      </c>
      <c r="CJ12" s="7">
        <f>+'[2]LCChoice'!$E$259</f>
        <v>4.999950000499995E-06</v>
      </c>
      <c r="CK12" s="7">
        <f>+'[2]LCChoice'!$E$260</f>
        <v>0.2468064593878043</v>
      </c>
      <c r="CL12" s="7">
        <f>+'[2]LCChoice'!$E$261</f>
        <v>0</v>
      </c>
      <c r="CM12" s="7">
        <f>+'[2]PUChoice'!$E$253</f>
        <v>0.9880406981243312</v>
      </c>
      <c r="CN12" s="7">
        <f>+'[2]PUChoice'!$E$254</f>
        <v>0.011702133301668641</v>
      </c>
      <c r="CO12" s="7">
        <f>+'[2]PUChoice'!$E$255</f>
        <v>0.00012858428700012858</v>
      </c>
      <c r="CP12" s="7">
        <f>+'[2]PUChoice'!$E$256</f>
        <v>0.00012858428700012858</v>
      </c>
      <c r="CQ12" s="7">
        <f>+'[2]PUChoice'!$E$258</f>
        <v>0</v>
      </c>
      <c r="CR12" s="7">
        <f>+'[2]PUChoice'!$E$259</f>
        <v>0</v>
      </c>
      <c r="CS12" s="7">
        <f>+'[2]PUChoice'!$E$260</f>
        <v>0</v>
      </c>
      <c r="CT12" s="7">
        <f>+'[2]PUChoice'!$E$261</f>
        <v>0</v>
      </c>
      <c r="CU12" s="7">
        <f>+'[2]SSUChoice'!$E$253</f>
        <v>0.9234798272147974</v>
      </c>
      <c r="CV12" s="7">
        <f>+'[2]SSUChoice'!$E$254</f>
        <v>0.004098360655737705</v>
      </c>
      <c r="CW12" s="7">
        <f>+'[2]SSUChoice'!$E$255</f>
        <v>0.00012858428700012858</v>
      </c>
      <c r="CX12" s="7">
        <f>+'[2]SSUChoice'!$E$256</f>
        <v>0.00012858428700012858</v>
      </c>
      <c r="CY12" s="7">
        <f>+'[2]SSUChoice'!$E$258</f>
        <v>9.99990000099999E-06</v>
      </c>
      <c r="CZ12" s="7">
        <f>+'[2]SSUChoice'!$E$259</f>
        <v>4.999950000499995E-06</v>
      </c>
      <c r="DA12" s="7">
        <f>+'[2]SSUChoice'!$E$260</f>
        <v>0.07214964370546319</v>
      </c>
      <c r="DB12" s="7">
        <f>+'[2]SSUChoice'!$E$261</f>
        <v>0</v>
      </c>
      <c r="DC12" s="7">
        <f>+'[2]LSUChoice'!$E$253</f>
        <v>0.706196426424716</v>
      </c>
      <c r="DD12" s="7">
        <f>+'[2]LSUChoice'!$E$254</f>
        <v>0.03660374035532302</v>
      </c>
      <c r="DE12" s="7">
        <f>+'[2]LSUChoice'!$E$255</f>
        <v>0.00012858428700012858</v>
      </c>
      <c r="DF12" s="7">
        <f>+'[2]LSUChoice'!$E$256</f>
        <v>0.00012858428700012858</v>
      </c>
      <c r="DG12" s="7">
        <f>+'[2]LSUChoice'!$E$258</f>
        <v>0.010136205258156478</v>
      </c>
      <c r="DH12" s="7">
        <f>+'[2]LSUChoice'!$E$259</f>
        <v>0</v>
      </c>
      <c r="DI12" s="7">
        <f>+'[2]LSUChoice'!$E$260</f>
        <v>0.2468064593878043</v>
      </c>
      <c r="DJ12" s="7">
        <f>+'[2]LSUChoice'!$E$261</f>
        <v>0</v>
      </c>
      <c r="DK12" s="7">
        <f>+'[2]MPG'!$E$81</f>
        <v>35.42427114991534</v>
      </c>
      <c r="DL12" s="7">
        <f>+'[2]MPG'!$E$97</f>
        <v>33.621138723502355</v>
      </c>
      <c r="DM12" s="7">
        <f>+'[2]MPG'!$E$113</f>
        <v>22.43392064498437</v>
      </c>
      <c r="DN12" s="7">
        <f>+'[2]MPG'!$E$129</f>
        <v>26.32807339294971</v>
      </c>
      <c r="DO12" s="7">
        <f>+'[2]MPG'!$E$145</f>
        <v>24.736743024319683</v>
      </c>
      <c r="DP12" s="7">
        <f>+'[2]MPG'!$E$32</f>
        <v>28.47299879874363</v>
      </c>
      <c r="DQ12" s="7">
        <f>+'[2]MPG'!$E$48</f>
        <v>34.31134002984335</v>
      </c>
      <c r="DR12" s="7">
        <f>+'[2]MPG'!$E$64</f>
        <v>24.595333810894306</v>
      </c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>
        <f>+'[4]HVY TRK ENERGY'!O60*'[4]HVY TRK ENERGY'!K60</f>
        <v>3.8801627408500705</v>
      </c>
      <c r="EF12">
        <f>+'[4]HVY TRK ENERGY'!M60*'[4]HVY TRK ENERGY'!K60</f>
        <v>0.33981068714992885</v>
      </c>
      <c r="EI12" s="4">
        <v>1.05</v>
      </c>
      <c r="EJ12" s="4">
        <v>1.2459642236895334</v>
      </c>
      <c r="EK12" s="4">
        <f>'[3]Fuel $'!B51</f>
        <v>1.8240923375939055</v>
      </c>
      <c r="EL12" s="4">
        <v>1.27</v>
      </c>
      <c r="EM12" s="4">
        <v>1.12</v>
      </c>
      <c r="EN12" s="4">
        <f>'[3]Fuel $'!B$54</f>
        <v>1.8329235881577064</v>
      </c>
      <c r="EO12" s="4">
        <f>+'[3]Fuel $'!$B$21</f>
        <v>0.3821460394997208</v>
      </c>
      <c r="EP12" s="4">
        <f>'[3]Fuel $'!B29</f>
        <v>4.607147196504858</v>
      </c>
      <c r="EQ12" s="4">
        <f>'[3]Fuel $'!B55</f>
        <v>2.655843001483203</v>
      </c>
      <c r="ES12" s="28">
        <v>20.554607</v>
      </c>
      <c r="ET12" s="29">
        <v>19.119377</v>
      </c>
      <c r="EU12" s="29">
        <v>15.358838223650025</v>
      </c>
      <c r="EV12" s="29">
        <v>46.078215027899994</v>
      </c>
      <c r="EW12" s="29">
        <v>46.078215027899994</v>
      </c>
      <c r="EX12" s="29">
        <v>46.078215027899994</v>
      </c>
      <c r="EY12" s="29">
        <v>72.8</v>
      </c>
    </row>
    <row r="13" spans="1:163" ht="12.75">
      <c r="A13">
        <v>2011</v>
      </c>
      <c r="B13" s="19">
        <f>+'[4]LT ICE'!AI51+'[4]LT SI HEV GAS'!AI51+'[4]LT SI PHEV'!AI51-'[4]LT SI PHEV'!BC51+'[4]LT D PHEV'!AI51-'[4]LT D PHEV'!BC51+'[4]auto ICE'!AI51+'[4]auto SI HEV Gas'!AI51+'[4]auto SI PHEV'!AI51-'[4]auto SI PHEV'!BC51+'[4]auto D PHEV'!AI51-'[4]auto D PHEV'!BC51</f>
        <v>16.551661135734356</v>
      </c>
      <c r="C13" s="19">
        <f>+'[4]LT Dsl'!AI51+'[4]auto Dsl'!AI51</f>
        <v>0.37655647336600473</v>
      </c>
      <c r="D13" s="25">
        <f>+'[4]auto CNG'!AI51+'[4]LT CNG'!AI51</f>
        <v>0.018392667805237982</v>
      </c>
      <c r="E13" s="25">
        <f>+'[4]auto FCV'!AI51+'[4]LT FCV'!AI51</f>
        <v>-9.33387087084014E-10</v>
      </c>
      <c r="F13" s="25">
        <f>'[4]auto SI PHEV'!BC51+'[4]LT SI PHEV'!BC51</f>
        <v>0.0003207309904689783</v>
      </c>
      <c r="G13" s="25">
        <f>'[4]auto D PHEV'!BC51+'[4]LT D PHEV'!BC51</f>
        <v>0</v>
      </c>
      <c r="H13" s="25">
        <f>'[4]auto EV'!AI51+'[4]LT EV'!AI51</f>
        <v>9.523414869413142E-05</v>
      </c>
      <c r="I13" s="25">
        <f t="shared" si="0"/>
        <v>16.947026241111377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9">
        <f t="shared" si="4"/>
        <v>0.11744864718775574</v>
      </c>
      <c r="Z13" s="19"/>
      <c r="AA13" s="19"/>
      <c r="AB13" s="4">
        <f t="shared" si="5"/>
        <v>328.6154487452814</v>
      </c>
      <c r="AC13" s="4">
        <f t="shared" si="6"/>
        <v>6.944899420944788</v>
      </c>
      <c r="AD13" s="4">
        <f t="shared" si="7"/>
        <v>0.28845350732417724</v>
      </c>
      <c r="AE13" s="4">
        <f t="shared" si="8"/>
        <v>-7.133242803363902E-08</v>
      </c>
      <c r="AF13" s="4">
        <f t="shared" si="9"/>
        <v>0.014734984876004257</v>
      </c>
      <c r="AG13" s="4">
        <f t="shared" si="10"/>
        <v>0</v>
      </c>
      <c r="AH13" s="4">
        <f t="shared" si="11"/>
        <v>0.004510321606749758</v>
      </c>
      <c r="AI13" s="4">
        <f t="shared" si="12"/>
        <v>335.8680469087007</v>
      </c>
      <c r="AJ13" s="2">
        <f>+EO13*8*(MAX(D$12:D13)-D$12)*(10^9)*8.5136/1000000000</f>
        <v>0.0049173698389151765</v>
      </c>
      <c r="AK13" s="5">
        <f t="shared" si="1"/>
        <v>0.022954738166494612</v>
      </c>
      <c r="AL13" s="5">
        <f t="shared" si="2"/>
        <v>0</v>
      </c>
      <c r="AM13" s="5">
        <f t="shared" si="3"/>
        <v>0</v>
      </c>
      <c r="AN13" s="2">
        <f t="shared" si="13"/>
        <v>0</v>
      </c>
      <c r="AO13" s="2">
        <f t="shared" si="14"/>
        <v>0</v>
      </c>
      <c r="AP13" s="3"/>
      <c r="AQ13" s="3">
        <f>'[4]VehFleetValuSummary'!T7</f>
        <v>0</v>
      </c>
      <c r="BE13" s="5">
        <f>'[4]Fltsummary'!AE21</f>
        <v>0.9661807589062671</v>
      </c>
      <c r="BF13" s="5">
        <f>'[4]Fltsummary'!AG21</f>
        <v>0.02104597513601362</v>
      </c>
      <c r="BG13" s="5">
        <f>'[4]Fltsummary'!AJ21</f>
        <v>0.00011736870908496782</v>
      </c>
      <c r="BH13" s="5">
        <f>'[4]Fltsummary'!AK21</f>
        <v>0</v>
      </c>
      <c r="BI13" s="5">
        <f>'[4]Fltsummary'!AH21</f>
        <v>0.001169316510316123</v>
      </c>
      <c r="BJ13" s="5">
        <f>'[4]Fltsummary'!AF21</f>
        <v>1.6654666299818874E-05</v>
      </c>
      <c r="BK13" s="5">
        <f>'[4]Fltsummary'!AI21</f>
        <v>0.011469926066534299</v>
      </c>
      <c r="BL13" s="5">
        <f>'[4]Fltsummary'!AL21</f>
        <v>5.484092937703375E-12</v>
      </c>
      <c r="BM13" s="3">
        <f>'[4]VMTSummary'!V21</f>
        <v>2755.793600312591</v>
      </c>
      <c r="BN13" s="3">
        <f>'[4]VMTSummary'!W21</f>
        <v>0.04509811331194372</v>
      </c>
      <c r="BO13" s="3">
        <f>'[4]VMTSummary'!X21</f>
        <v>64.12773767725643</v>
      </c>
      <c r="BP13" s="3">
        <f>'[4]VMTSummary'!Y21</f>
        <v>3.276111545825108</v>
      </c>
      <c r="BQ13" s="3">
        <f>'[4]VMTSummary'!Z21</f>
        <v>36.01963228020444</v>
      </c>
      <c r="BR13" s="3">
        <f>'[4]VMTSummary'!AA21</f>
        <v>0.43910188002280615</v>
      </c>
      <c r="BS13" s="3">
        <f>'[4]VMTSummary'!AB21</f>
        <v>0</v>
      </c>
      <c r="BT13" s="3">
        <f>'[4]VMTSummary'!AC21</f>
        <v>-7.511643574504309E-09</v>
      </c>
      <c r="BU13" s="3">
        <f>'[4]VMTSummary'!T21</f>
        <v>2859.7012818016997</v>
      </c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>
        <f>+'[4]HVY TRK ENERGY'!O61*'[4]HVY TRK ENERGY'!K61</f>
        <v>4.050024636334991</v>
      </c>
      <c r="EF13">
        <f>+'[4]HVY TRK ENERGY'!M61*'[4]HVY TRK ENERGY'!K61</f>
        <v>0.3609224686650084</v>
      </c>
      <c r="EI13" s="4">
        <f aca="true" t="shared" si="15" ref="EI13:EQ16">+EI12+(EI$17-EI$12)/5</f>
        <v>1.0508196596090005</v>
      </c>
      <c r="EJ13" s="4">
        <f t="shared" si="15"/>
        <v>1.2459642236895334</v>
      </c>
      <c r="EK13" s="4">
        <f t="shared" si="15"/>
        <v>1.7638814603326711</v>
      </c>
      <c r="EL13" s="4">
        <f t="shared" si="15"/>
        <v>1.2702434127826299</v>
      </c>
      <c r="EM13" s="4">
        <f t="shared" si="15"/>
        <v>1.119969301944967</v>
      </c>
      <c r="EN13" s="4">
        <f t="shared" si="15"/>
        <v>1.7724009538313448</v>
      </c>
      <c r="EO13" s="4">
        <f t="shared" si="15"/>
        <v>0.3821460394997208</v>
      </c>
      <c r="EP13" s="4">
        <f t="shared" si="15"/>
        <v>4.607147196504858</v>
      </c>
      <c r="EQ13" s="4">
        <f t="shared" si="15"/>
        <v>2.655843001483203</v>
      </c>
      <c r="ES13" s="4">
        <f aca="true" t="shared" si="16" ref="ES13:EY16">+ES12+(ES$17-ES$12)/5</f>
        <v>19.8539256</v>
      </c>
      <c r="ET13" s="4">
        <f t="shared" si="16"/>
        <v>18.4431816</v>
      </c>
      <c r="EU13" s="4">
        <f t="shared" si="16"/>
        <v>15.68307057892002</v>
      </c>
      <c r="EV13" s="4">
        <f t="shared" si="16"/>
        <v>47.36033942232001</v>
      </c>
      <c r="EW13" s="4">
        <f t="shared" si="16"/>
        <v>45.94188062232001</v>
      </c>
      <c r="EX13" s="4">
        <f t="shared" si="16"/>
        <v>47.372062222320004</v>
      </c>
      <c r="EY13" s="4">
        <f t="shared" si="16"/>
        <v>76.4232</v>
      </c>
      <c r="FA13" s="4"/>
      <c r="FB13" s="4"/>
      <c r="FC13" s="4"/>
      <c r="FD13" s="4"/>
      <c r="FE13" s="4"/>
      <c r="FF13" s="4"/>
      <c r="FG13" s="4"/>
    </row>
    <row r="14" spans="1:163" ht="12.75">
      <c r="A14">
        <v>2012</v>
      </c>
      <c r="B14" s="19">
        <f>+'[4]LT ICE'!AI52+'[4]LT SI HEV GAS'!AI52+'[4]LT SI PHEV'!AI52-'[4]LT SI PHEV'!BC52+'[4]LT D PHEV'!AI52-'[4]LT D PHEV'!BC52+'[4]auto ICE'!AI52+'[4]auto SI HEV Gas'!AI52+'[4]auto SI PHEV'!AI52-'[4]auto SI PHEV'!BC52+'[4]auto D PHEV'!AI52-'[4]auto D PHEV'!BC52</f>
        <v>16.579454054817376</v>
      </c>
      <c r="C14" s="19">
        <f>+'[4]LT Dsl'!AI52+'[4]auto Dsl'!AI52</f>
        <v>0.3677960454605422</v>
      </c>
      <c r="D14" s="25">
        <f>+'[4]auto CNG'!AI52+'[4]LT CNG'!AI52</f>
        <v>0.017981450330186874</v>
      </c>
      <c r="E14" s="25">
        <f>+'[4]auto FCV'!AI52+'[4]LT FCV'!AI52</f>
        <v>-5.5980453850361905E-09</v>
      </c>
      <c r="F14" s="25">
        <f>'[4]auto SI PHEV'!BC52+'[4]LT SI PHEV'!BC52</f>
        <v>0.0007340707739168593</v>
      </c>
      <c r="G14" s="25">
        <f>'[4]auto D PHEV'!BC52+'[4]LT D PHEV'!BC52</f>
        <v>0</v>
      </c>
      <c r="H14" s="25">
        <f>'[4]auto EV'!AI52+'[4]LT EV'!AI52</f>
        <v>8.97994311202529E-05</v>
      </c>
      <c r="I14" s="25">
        <f t="shared" si="0"/>
        <v>16.96605541521509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9">
        <f t="shared" si="4"/>
        <v>0.11279100624678225</v>
      </c>
      <c r="Z14" s="19"/>
      <c r="AA14" s="19"/>
      <c r="AB14" s="4">
        <f t="shared" si="5"/>
        <v>317.5503322145974</v>
      </c>
      <c r="AC14" s="4">
        <f t="shared" si="6"/>
        <v>6.534627264112025</v>
      </c>
      <c r="AD14" s="4">
        <f t="shared" si="7"/>
        <v>0.28783452263139236</v>
      </c>
      <c r="AE14" s="4">
        <f t="shared" si="8"/>
        <v>-4.4810338010876086E-07</v>
      </c>
      <c r="AF14" s="4">
        <f t="shared" si="9"/>
        <v>0.03362451276100681</v>
      </c>
      <c r="AG14" s="4">
        <f t="shared" si="10"/>
        <v>0</v>
      </c>
      <c r="AH14" s="4">
        <f t="shared" si="11"/>
        <v>0.00436806557903074</v>
      </c>
      <c r="AI14" s="4">
        <f t="shared" si="12"/>
        <v>324.4107861315775</v>
      </c>
      <c r="AJ14" s="2">
        <f>+EO14*8*(MAX(D$12:D14)-D$12)*(10^9)*8.5136/1000000000</f>
        <v>0.0049173698389151765</v>
      </c>
      <c r="AK14" s="5">
        <f t="shared" si="1"/>
        <v>0.05256056888180174</v>
      </c>
      <c r="AL14" s="5">
        <f t="shared" si="2"/>
        <v>0</v>
      </c>
      <c r="AM14" s="5">
        <f t="shared" si="3"/>
        <v>0</v>
      </c>
      <c r="AN14" s="2">
        <f t="shared" si="13"/>
        <v>0</v>
      </c>
      <c r="AO14" s="2">
        <f t="shared" si="14"/>
        <v>0</v>
      </c>
      <c r="AP14" s="3"/>
      <c r="AQ14" s="3">
        <f>'[4]VehFleetValuSummary'!T8</f>
        <v>0</v>
      </c>
      <c r="BE14" s="5">
        <f>'[4]Fltsummary'!AE22</f>
        <v>0.9636583094264984</v>
      </c>
      <c r="BF14" s="5">
        <f>'[4]Fltsummary'!AG22</f>
        <v>0.02080381084292866</v>
      </c>
      <c r="BG14" s="5">
        <f>'[4]Fltsummary'!AJ22</f>
        <v>0.00027788377037714243</v>
      </c>
      <c r="BH14" s="5">
        <f>'[4]Fltsummary'!AK22</f>
        <v>0</v>
      </c>
      <c r="BI14" s="5">
        <f>'[4]Fltsummary'!AH22</f>
        <v>0.0011348197555761626</v>
      </c>
      <c r="BJ14" s="5">
        <f>'[4]Fltsummary'!AF22</f>
        <v>1.5647767586501207E-05</v>
      </c>
      <c r="BK14" s="5">
        <f>'[4]Fltsummary'!AI22</f>
        <v>0.014109528404224367</v>
      </c>
      <c r="BL14" s="5">
        <f>'[4]Fltsummary'!AL22</f>
        <v>3.2808669245641E-11</v>
      </c>
      <c r="BM14" s="3">
        <f>'[4]VMTSummary'!V22</f>
        <v>2764.446727949103</v>
      </c>
      <c r="BN14" s="3">
        <f>'[4]VMTSummary'!W22</f>
        <v>0.042303209665486396</v>
      </c>
      <c r="BO14" s="3">
        <f>'[4]VMTSummary'!X22</f>
        <v>63.08876125666751</v>
      </c>
      <c r="BP14" s="3">
        <f>'[4]VMTSummary'!Y22</f>
        <v>3.1742693942049476</v>
      </c>
      <c r="BQ14" s="3">
        <f>'[4]VMTSummary'!Z22</f>
        <v>44.42252906522726</v>
      </c>
      <c r="BR14" s="3">
        <f>'[4]VMTSummary'!AA22</f>
        <v>1.03688140181648</v>
      </c>
      <c r="BS14" s="3">
        <f>'[4]VMTSummary'!AB22</f>
        <v>0</v>
      </c>
      <c r="BT14" s="3">
        <f>'[4]VMTSummary'!AC22</f>
        <v>-4.4763117475336185E-08</v>
      </c>
      <c r="BU14" s="3">
        <f>'[4]VMTSummary'!T22</f>
        <v>2876.211472231922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>
        <f>+'[4]HVY TRK ENERGY'!O62*'[4]HVY TRK ENERGY'!K62</f>
        <v>4.213606114560072</v>
      </c>
      <c r="EF14">
        <f>+'[4]HVY TRK ENERGY'!M62*'[4]HVY TRK ENERGY'!K62</f>
        <v>0.3680651494399286</v>
      </c>
      <c r="EI14" s="4">
        <f t="shared" si="15"/>
        <v>1.051639319218001</v>
      </c>
      <c r="EJ14" s="4">
        <f t="shared" si="15"/>
        <v>1.2459642236895334</v>
      </c>
      <c r="EK14" s="4">
        <f t="shared" si="15"/>
        <v>1.7036705830714367</v>
      </c>
      <c r="EL14" s="4">
        <f t="shared" si="15"/>
        <v>1.2704868255652597</v>
      </c>
      <c r="EM14" s="4">
        <f t="shared" si="15"/>
        <v>1.119938603889934</v>
      </c>
      <c r="EN14" s="4">
        <f t="shared" si="15"/>
        <v>1.7118783195049831</v>
      </c>
      <c r="EO14" s="4">
        <f t="shared" si="15"/>
        <v>0.3821460394997208</v>
      </c>
      <c r="EP14" s="4">
        <f t="shared" si="15"/>
        <v>4.607147196504858</v>
      </c>
      <c r="EQ14" s="4">
        <f t="shared" si="15"/>
        <v>2.655843001483203</v>
      </c>
      <c r="ES14" s="4">
        <f t="shared" si="16"/>
        <v>19.1532442</v>
      </c>
      <c r="ET14" s="4">
        <f t="shared" si="16"/>
        <v>17.766986199999998</v>
      </c>
      <c r="EU14" s="4">
        <f t="shared" si="16"/>
        <v>16.007302934190015</v>
      </c>
      <c r="EV14" s="4">
        <f t="shared" si="16"/>
        <v>48.642463816740026</v>
      </c>
      <c r="EW14" s="4">
        <f t="shared" si="16"/>
        <v>45.80554621674002</v>
      </c>
      <c r="EX14" s="4">
        <f t="shared" si="16"/>
        <v>48.665909416740014</v>
      </c>
      <c r="EY14" s="4">
        <f t="shared" si="16"/>
        <v>80.04639999999999</v>
      </c>
      <c r="FA14" s="4"/>
      <c r="FB14" s="4"/>
      <c r="FC14" s="4"/>
      <c r="FD14" s="4"/>
      <c r="FE14" s="4"/>
      <c r="FF14" s="4"/>
      <c r="FG14" s="4"/>
    </row>
    <row r="15" spans="1:157" ht="12.75">
      <c r="A15">
        <v>2013</v>
      </c>
      <c r="B15" s="19">
        <f>+'[4]LT ICE'!AI53+'[4]LT SI HEV GAS'!AI53+'[4]LT SI PHEV'!AI53-'[4]LT SI PHEV'!BC53+'[4]LT D PHEV'!AI53-'[4]LT D PHEV'!BC53+'[4]auto ICE'!AI53+'[4]auto SI HEV Gas'!AI53+'[4]auto SI PHEV'!AI53-'[4]auto SI PHEV'!BC53+'[4]auto D PHEV'!AI53-'[4]auto D PHEV'!BC53</f>
        <v>16.53161575123376</v>
      </c>
      <c r="C15" s="19">
        <f>+'[4]LT Dsl'!AI53+'[4]auto Dsl'!AI53</f>
        <v>0.3626271312340494</v>
      </c>
      <c r="D15" s="25">
        <f>+'[4]auto CNG'!AI53+'[4]LT CNG'!AI53</f>
        <v>0.01720950244597373</v>
      </c>
      <c r="E15" s="25">
        <f>+'[4]auto FCV'!AI53+'[4]LT FCV'!AI53</f>
        <v>-4.349221152354696E-08</v>
      </c>
      <c r="F15" s="25">
        <f>'[4]auto SI PHEV'!BC53+'[4]LT SI PHEV'!BC53</f>
        <v>0.0013122650552273504</v>
      </c>
      <c r="G15" s="25">
        <f>'[4]auto D PHEV'!BC53+'[4]LT D PHEV'!BC53</f>
        <v>0</v>
      </c>
      <c r="H15" s="25">
        <f>'[4]auto EV'!AI53+'[4]LT EV'!AI53</f>
        <v>8.383613881109378E-05</v>
      </c>
      <c r="I15" s="25">
        <f t="shared" si="0"/>
        <v>16.912848442615605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9">
        <f t="shared" si="4"/>
        <v>0.10740273927699595</v>
      </c>
      <c r="Z15" s="19"/>
      <c r="AA15" s="19"/>
      <c r="AB15" s="4">
        <f t="shared" si="5"/>
        <v>305.0506778351101</v>
      </c>
      <c r="AC15" s="4">
        <f t="shared" si="6"/>
        <v>6.197584438325283</v>
      </c>
      <c r="AD15" s="4">
        <f t="shared" si="7"/>
        <v>0.28105759651046835</v>
      </c>
      <c r="AE15" s="4">
        <f t="shared" si="8"/>
        <v>-3.6389759412905646E-06</v>
      </c>
      <c r="AF15" s="4">
        <f t="shared" si="9"/>
        <v>0.059930110759561485</v>
      </c>
      <c r="AG15" s="4">
        <f t="shared" si="10"/>
        <v>0</v>
      </c>
      <c r="AH15" s="4">
        <f t="shared" si="11"/>
        <v>0.004185484707357509</v>
      </c>
      <c r="AI15" s="4">
        <f t="shared" si="12"/>
        <v>311.59343182643687</v>
      </c>
      <c r="AJ15" s="2">
        <f>+EO15*8*(MAX(D$12:D15)-D$12)*(10^9)*8.5136/1000000000</f>
        <v>0.0049173698389151765</v>
      </c>
      <c r="AK15" s="5">
        <f t="shared" si="1"/>
        <v>0.09400652836007448</v>
      </c>
      <c r="AL15" s="5">
        <f t="shared" si="2"/>
        <v>0</v>
      </c>
      <c r="AM15" s="5">
        <f t="shared" si="3"/>
        <v>0</v>
      </c>
      <c r="AN15" s="2">
        <f t="shared" si="13"/>
        <v>0</v>
      </c>
      <c r="AO15" s="2">
        <f t="shared" si="14"/>
        <v>0</v>
      </c>
      <c r="AP15" s="3"/>
      <c r="AQ15" s="3">
        <f>'[4]VehFleetValuSummary'!T9</f>
        <v>0</v>
      </c>
      <c r="BE15" s="5">
        <f>'[4]Fltsummary'!AE23</f>
        <v>0.9603694105361874</v>
      </c>
      <c r="BF15" s="5">
        <f>'[4]Fltsummary'!AG23</f>
        <v>0.020916966352942993</v>
      </c>
      <c r="BG15" s="5">
        <f>'[4]Fltsummary'!AJ23</f>
        <v>0.0004974822558018609</v>
      </c>
      <c r="BH15" s="5">
        <f>'[4]Fltsummary'!AK23</f>
        <v>0</v>
      </c>
      <c r="BI15" s="5">
        <f>'[4]Fltsummary'!AH23</f>
        <v>0.0010819360929268525</v>
      </c>
      <c r="BJ15" s="5">
        <f>'[4]Fltsummary'!AF23</f>
        <v>1.465634827499725E-05</v>
      </c>
      <c r="BK15" s="5">
        <f>'[4]Fltsummary'!AI23</f>
        <v>0.0171195478706653</v>
      </c>
      <c r="BL15" s="5">
        <f>'[4]Fltsummary'!AL23</f>
        <v>5.432004170413944E-10</v>
      </c>
      <c r="BM15" s="3">
        <f>'[4]VMTSummary'!V23</f>
        <v>2778.7169845409826</v>
      </c>
      <c r="BN15" s="3">
        <f>'[4]VMTSummary'!W23</f>
        <v>0.03963475012078105</v>
      </c>
      <c r="BO15" s="3">
        <f>'[4]VMTSummary'!X23</f>
        <v>63.35659734987069</v>
      </c>
      <c r="BP15" s="3">
        <f>'[4]VMTSummary'!Y23</f>
        <v>3.0265228045838994</v>
      </c>
      <c r="BQ15" s="3">
        <f>'[4]VMTSummary'!Z23</f>
        <v>54.182213483079124</v>
      </c>
      <c r="BR15" s="3">
        <f>'[4]VMTSummary'!AA23</f>
        <v>1.8464341911443558</v>
      </c>
      <c r="BS15" s="3">
        <f>'[4]VMTSummary'!AB23</f>
        <v>0</v>
      </c>
      <c r="BT15" s="3">
        <f>'[4]VMTSummary'!AC23</f>
        <v>-5.032631397311662E-07</v>
      </c>
      <c r="BU15" s="3">
        <f>'[4]VMTSummary'!T23</f>
        <v>2901.168386616518</v>
      </c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>
        <f>+'[4]HVY TRK ENERGY'!O63*'[4]HVY TRK ENERGY'!K63</f>
        <v>4.332320413955406</v>
      </c>
      <c r="EF15">
        <f>+'[4]HVY TRK ENERGY'!M63*'[4]HVY TRK ENERGY'!K63</f>
        <v>0.36830227404459337</v>
      </c>
      <c r="EI15" s="4">
        <f t="shared" si="15"/>
        <v>1.0524589788270013</v>
      </c>
      <c r="EJ15" s="4">
        <f t="shared" si="15"/>
        <v>1.2459642236895334</v>
      </c>
      <c r="EK15" s="4">
        <f t="shared" si="15"/>
        <v>1.6434597058102023</v>
      </c>
      <c r="EL15" s="4">
        <f t="shared" si="15"/>
        <v>1.2707302383478896</v>
      </c>
      <c r="EM15" s="4">
        <f t="shared" si="15"/>
        <v>1.1199079058349009</v>
      </c>
      <c r="EN15" s="4">
        <f t="shared" si="15"/>
        <v>1.6513556851786215</v>
      </c>
      <c r="EO15" s="4">
        <f t="shared" si="15"/>
        <v>0.3821460394997208</v>
      </c>
      <c r="EP15" s="4">
        <f t="shared" si="15"/>
        <v>4.607147196504858</v>
      </c>
      <c r="EQ15" s="4">
        <f t="shared" si="15"/>
        <v>2.655843001483203</v>
      </c>
      <c r="ES15" s="4">
        <f t="shared" si="16"/>
        <v>18.4525628</v>
      </c>
      <c r="ET15" s="4">
        <f t="shared" si="16"/>
        <v>17.090790799999997</v>
      </c>
      <c r="EU15" s="4">
        <f t="shared" si="16"/>
        <v>16.33153528946001</v>
      </c>
      <c r="EV15" s="4">
        <f t="shared" si="16"/>
        <v>49.92458821116004</v>
      </c>
      <c r="EW15" s="4">
        <f t="shared" si="16"/>
        <v>45.66921181116003</v>
      </c>
      <c r="EX15" s="4">
        <f t="shared" si="16"/>
        <v>49.959756611160024</v>
      </c>
      <c r="EY15" s="4">
        <f t="shared" si="16"/>
        <v>83.66959999999999</v>
      </c>
      <c r="FA15" s="4"/>
    </row>
    <row r="16" spans="1:155" ht="12.75">
      <c r="A16">
        <v>2014</v>
      </c>
      <c r="B16" s="19">
        <f>+'[4]LT ICE'!AI54+'[4]LT SI HEV GAS'!AI54+'[4]LT SI PHEV'!AI54-'[4]LT SI PHEV'!BC54+'[4]LT D PHEV'!AI54-'[4]LT D PHEV'!BC54+'[4]auto ICE'!AI54+'[4]auto SI HEV Gas'!AI54+'[4]auto SI PHEV'!AI54-'[4]auto SI PHEV'!BC54+'[4]auto D PHEV'!AI54-'[4]auto D PHEV'!BC54</f>
        <v>16.481413157581606</v>
      </c>
      <c r="C16" s="19">
        <f>+'[4]LT Dsl'!AI54+'[4]auto Dsl'!AI54</f>
        <v>0.3626901188619222</v>
      </c>
      <c r="D16" s="25">
        <f>+'[4]auto CNG'!AI54+'[4]LT CNG'!AI54</f>
        <v>0.016544078430999264</v>
      </c>
      <c r="E16" s="25">
        <f>+'[4]auto FCV'!AI54+'[4]LT FCV'!AI54</f>
        <v>7.665255987463861E-09</v>
      </c>
      <c r="F16" s="25">
        <f>'[4]auto SI PHEV'!BC54+'[4]LT SI PHEV'!BC54</f>
        <v>0.0021932476650985966</v>
      </c>
      <c r="G16" s="25">
        <f>'[4]auto D PHEV'!BC54+'[4]LT D PHEV'!BC54</f>
        <v>0</v>
      </c>
      <c r="H16" s="25">
        <f>'[4]auto EV'!AI54+'[4]LT EV'!AI54</f>
        <v>7.922529288021868E-05</v>
      </c>
      <c r="I16" s="25">
        <f t="shared" si="0"/>
        <v>16.862919835497763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9">
        <f t="shared" si="4"/>
        <v>0.1023508465000915</v>
      </c>
      <c r="Z16" s="19"/>
      <c r="AA16" s="19"/>
      <c r="AB16" s="4">
        <f t="shared" si="5"/>
        <v>292.57609167778816</v>
      </c>
      <c r="AC16" s="4">
        <f t="shared" si="6"/>
        <v>5.95341155669636</v>
      </c>
      <c r="AD16" s="4">
        <f t="shared" si="7"/>
        <v>0.2755543262429131</v>
      </c>
      <c r="AE16" s="4">
        <f t="shared" si="8"/>
        <v>6.691216578624852E-07</v>
      </c>
      <c r="AF16" s="4">
        <f t="shared" si="9"/>
        <v>0.09986487705500909</v>
      </c>
      <c r="AG16" s="4">
        <f t="shared" si="10"/>
        <v>0</v>
      </c>
      <c r="AH16" s="4">
        <f t="shared" si="11"/>
        <v>0.004056866803610266</v>
      </c>
      <c r="AI16" s="4">
        <f t="shared" si="12"/>
        <v>298.90897997370774</v>
      </c>
      <c r="AJ16" s="2">
        <f>+EO16*8*(MAX(D$12:D16)-D$12)*(10^9)*8.5136/1000000000</f>
        <v>0.0049173698389151765</v>
      </c>
      <c r="AK16" s="5">
        <f t="shared" si="1"/>
        <v>0.15720605721304387</v>
      </c>
      <c r="AL16" s="5">
        <f t="shared" si="2"/>
        <v>0</v>
      </c>
      <c r="AM16" s="5">
        <f t="shared" si="3"/>
        <v>0</v>
      </c>
      <c r="AN16" s="2">
        <f t="shared" si="13"/>
        <v>1.605256191576062E-05</v>
      </c>
      <c r="AO16" s="2">
        <f t="shared" si="14"/>
        <v>9.253683983049548E-06</v>
      </c>
      <c r="AP16" s="3"/>
      <c r="AQ16" s="3">
        <f>'[4]VehFleetValuSummary'!T10</f>
        <v>0</v>
      </c>
      <c r="BE16" s="5">
        <f>'[4]Fltsummary'!AE24</f>
        <v>0.956492976338458</v>
      </c>
      <c r="BF16" s="5">
        <f>'[4]Fltsummary'!AG24</f>
        <v>0.021203156645117443</v>
      </c>
      <c r="BG16" s="5">
        <f>'[4]Fltsummary'!AJ24</f>
        <v>0.0008077994340086425</v>
      </c>
      <c r="BH16" s="5">
        <f>'[4]Fltsummary'!AK24</f>
        <v>0</v>
      </c>
      <c r="BI16" s="5">
        <f>'[4]Fltsummary'!AH24</f>
        <v>0.0010236551194085883</v>
      </c>
      <c r="BJ16" s="5">
        <f>'[4]Fltsummary'!AF24</f>
        <v>1.378172680125602E-05</v>
      </c>
      <c r="BK16" s="5">
        <f>'[4]Fltsummary'!AI24</f>
        <v>0.0204586289722722</v>
      </c>
      <c r="BL16" s="5">
        <f>'[4]Fltsummary'!AL24</f>
        <v>1.7639338224064969E-09</v>
      </c>
      <c r="BM16" s="3">
        <f>'[4]VMTSummary'!V24</f>
        <v>2785.1365063146154</v>
      </c>
      <c r="BN16" s="3">
        <f>'[4]VMTSummary'!W24</f>
        <v>0.03760676103815165</v>
      </c>
      <c r="BO16" s="3">
        <f>'[4]VMTSummary'!X24</f>
        <v>64.50085861443247</v>
      </c>
      <c r="BP16" s="3">
        <f>'[4]VMTSummary'!Y24</f>
        <v>2.890224627159775</v>
      </c>
      <c r="BQ16" s="3">
        <f>'[4]VMTSummary'!Z24</f>
        <v>64.89918598237891</v>
      </c>
      <c r="BR16" s="3">
        <f>'[4]VMTSummary'!AA24</f>
        <v>2.9704764774482886</v>
      </c>
      <c r="BS16" s="3">
        <f>'[4]VMTSummary'!AB24</f>
        <v>0</v>
      </c>
      <c r="BT16" s="3">
        <f>'[4]VMTSummary'!AC24</f>
        <v>2.8821567590924805E-07</v>
      </c>
      <c r="BU16" s="3">
        <f>'[4]VMTSummary'!T24</f>
        <v>2920.434859065289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>
        <f>+'[4]HVY TRK ENERGY'!O64*'[4]HVY TRK ENERGY'!K64</f>
        <v>4.3955815173884485</v>
      </c>
      <c r="EF16">
        <f>+'[4]HVY TRK ENERGY'!M64*'[4]HVY TRK ENERGY'!K64</f>
        <v>0.3639977206115515</v>
      </c>
      <c r="EI16" s="4">
        <f t="shared" si="15"/>
        <v>1.0532786384360018</v>
      </c>
      <c r="EJ16" s="4">
        <f t="shared" si="15"/>
        <v>1.2459642236895334</v>
      </c>
      <c r="EK16" s="4">
        <f t="shared" si="15"/>
        <v>1.5832488285489679</v>
      </c>
      <c r="EL16" s="4">
        <f t="shared" si="15"/>
        <v>1.2709736511305194</v>
      </c>
      <c r="EM16" s="4">
        <f t="shared" si="15"/>
        <v>1.1198772077798678</v>
      </c>
      <c r="EN16" s="4">
        <f t="shared" si="15"/>
        <v>1.59083305085226</v>
      </c>
      <c r="EO16" s="4">
        <f t="shared" si="15"/>
        <v>0.3821460394997208</v>
      </c>
      <c r="EP16" s="4">
        <f t="shared" si="15"/>
        <v>4.607147196504858</v>
      </c>
      <c r="EQ16" s="4">
        <f t="shared" si="15"/>
        <v>2.655843001483203</v>
      </c>
      <c r="ES16" s="4">
        <f t="shared" si="16"/>
        <v>17.7518814</v>
      </c>
      <c r="ET16" s="4">
        <f t="shared" si="16"/>
        <v>16.414595399999996</v>
      </c>
      <c r="EU16" s="4">
        <f t="shared" si="16"/>
        <v>16.655767644730005</v>
      </c>
      <c r="EV16" s="4">
        <f t="shared" si="16"/>
        <v>51.20671260558006</v>
      </c>
      <c r="EW16" s="4">
        <f t="shared" si="16"/>
        <v>45.532877405580045</v>
      </c>
      <c r="EX16" s="4">
        <f t="shared" si="16"/>
        <v>51.253603805580035</v>
      </c>
      <c r="EY16" s="4">
        <f t="shared" si="16"/>
        <v>87.29279999999999</v>
      </c>
    </row>
    <row r="17" spans="1:155" ht="12.75">
      <c r="A17">
        <v>2015</v>
      </c>
      <c r="B17" s="19">
        <f>+'[4]LT ICE'!AI55+'[4]LT SI HEV GAS'!AI55+'[4]LT SI PHEV'!AI55-'[4]LT SI PHEV'!BC55+'[4]LT D PHEV'!AI55-'[4]LT D PHEV'!BC55+'[4]auto ICE'!AI55+'[4]auto SI HEV Gas'!AI55+'[4]auto SI PHEV'!AI55-'[4]auto SI PHEV'!BC55+'[4]auto D PHEV'!AI55-'[4]auto D PHEV'!BC55</f>
        <v>15.90352273009391</v>
      </c>
      <c r="C17" s="19">
        <f>+'[4]LT Dsl'!AI55+'[4]auto Dsl'!AI55</f>
        <v>0.6246479678362776</v>
      </c>
      <c r="D17" s="25">
        <f>+'[4]auto CNG'!AI55+'[4]LT CNG'!AI55</f>
        <v>0.014402345381021697</v>
      </c>
      <c r="E17" s="25">
        <f>+'[4]auto FCV'!AI55+'[4]LT FCV'!AI55</f>
        <v>1.8084634100541936E-08</v>
      </c>
      <c r="F17" s="25">
        <f>'[4]auto SI PHEV'!BC55+'[4]LT SI PHEV'!BC55</f>
        <v>0.0021053448826535153</v>
      </c>
      <c r="G17" s="25">
        <f>'[4]auto D PHEV'!BC55+'[4]LT D PHEV'!BC55</f>
        <v>0</v>
      </c>
      <c r="H17" s="25">
        <f>'[4]auto EV'!AI55+'[4]LT EV'!AI55</f>
        <v>6.604478296216123E-05</v>
      </c>
      <c r="I17" s="25">
        <f t="shared" si="0"/>
        <v>16.544744451061458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9">
        <f t="shared" si="4"/>
        <v>0.09558061919785807</v>
      </c>
      <c r="Z17" s="19"/>
      <c r="AA17" s="19"/>
      <c r="AB17" s="4">
        <f t="shared" si="5"/>
        <v>271.1741467753772</v>
      </c>
      <c r="AC17" s="4">
        <f t="shared" si="6"/>
        <v>9.830959576994472</v>
      </c>
      <c r="AD17" s="4">
        <f t="shared" si="7"/>
        <v>0.24455182456974842</v>
      </c>
      <c r="AE17" s="4">
        <f t="shared" si="8"/>
        <v>1.6441825938848707E-06</v>
      </c>
      <c r="AF17" s="4">
        <f t="shared" si="9"/>
        <v>0.09557537949521039</v>
      </c>
      <c r="AG17" s="4">
        <f t="shared" si="10"/>
        <v>0</v>
      </c>
      <c r="AH17" s="4">
        <f t="shared" si="11"/>
        <v>0.0034666138476012625</v>
      </c>
      <c r="AI17" s="4">
        <f t="shared" si="12"/>
        <v>281.3487018144668</v>
      </c>
      <c r="AJ17" s="2">
        <f>+EO17*8*(MAX(D$12:D17)-D$12)*(10^9)*8.5136/1000000000</f>
        <v>0.0049173698389151765</v>
      </c>
      <c r="AK17" s="5">
        <f t="shared" si="1"/>
        <v>0.15720605721304387</v>
      </c>
      <c r="AL17" s="5">
        <f t="shared" si="2"/>
        <v>0</v>
      </c>
      <c r="AM17" s="5">
        <f t="shared" si="3"/>
        <v>0</v>
      </c>
      <c r="AN17" s="2">
        <f t="shared" si="13"/>
        <v>1.932203009746659E-05</v>
      </c>
      <c r="AO17" s="2">
        <f t="shared" si="14"/>
        <v>1.113840652795612E-05</v>
      </c>
      <c r="AP17" s="3"/>
      <c r="AQ17" s="3">
        <f>'[4]VehFleetValuSummary'!T11</f>
        <v>0</v>
      </c>
      <c r="AR17" s="23">
        <f>'[2]VehPrice'!$J$73</f>
        <v>24246.12772313504</v>
      </c>
      <c r="AS17" s="23">
        <f>'[2]VehPrice'!$J$87</f>
        <v>28751.73440539321</v>
      </c>
      <c r="AT17" s="23">
        <f>'[2]VehPrice'!$J$101</f>
        <v>22627.683479724787</v>
      </c>
      <c r="AU17" s="23">
        <f>'[2]VehPrice'!$J$115</f>
        <v>25901.7819796498</v>
      </c>
      <c r="AV17" s="23">
        <f>'[2]VehPrice'!$J$129</f>
        <v>34297.71369314575</v>
      </c>
      <c r="AW17" s="19">
        <f>'[2]Mkt Shares'!$J$6</f>
        <v>0.3979049867052678</v>
      </c>
      <c r="AX17" s="19">
        <f>'[2]Mkt Shares'!$J$7</f>
        <v>0.2130689106855858</v>
      </c>
      <c r="AY17" s="19">
        <f>'[2]Mkt Shares'!$J$8</f>
        <v>0</v>
      </c>
      <c r="AZ17" s="19">
        <f>'[2]Mkt Shares'!$J$9</f>
        <v>0</v>
      </c>
      <c r="BA17" s="19">
        <f>'[2]Mkt Shares'!$J$11</f>
        <v>0</v>
      </c>
      <c r="BB17" s="19">
        <f>'[2]Mkt Shares'!$J$12</f>
        <v>0</v>
      </c>
      <c r="BC17" s="19">
        <f>'[2]Mkt Shares'!$J$13</f>
        <v>0.3890260313262456</v>
      </c>
      <c r="BD17" s="19">
        <f>'[2]Mkt Shares'!$J$14</f>
        <v>0</v>
      </c>
      <c r="BE17" s="5">
        <f>'[4]Fltsummary'!AE25</f>
        <v>0.9093939576369943</v>
      </c>
      <c r="BF17" s="5">
        <f>'[4]Fltsummary'!AG25</f>
        <v>0.0369709400430953</v>
      </c>
      <c r="BG17" s="5">
        <f>'[4]Fltsummary'!AJ25</f>
        <v>0.0007898530444626433</v>
      </c>
      <c r="BH17" s="5">
        <f>'[4]Fltsummary'!AK25</f>
        <v>0</v>
      </c>
      <c r="BI17" s="5">
        <f>'[4]Fltsummary'!AH25</f>
        <v>0.0009079727025760905</v>
      </c>
      <c r="BJ17" s="5">
        <f>'[4]Fltsummary'!AF25</f>
        <v>1.2242301045203035E-05</v>
      </c>
      <c r="BK17" s="5">
        <f>'[4]Fltsummary'!AI25</f>
        <v>0.05192503254696302</v>
      </c>
      <c r="BL17" s="5">
        <f>'[4]Fltsummary'!AL25</f>
        <v>1.7248634054211943E-09</v>
      </c>
      <c r="BM17" s="3">
        <f>'[4]VMTSummary'!V25</f>
        <v>2642.707743386605</v>
      </c>
      <c r="BN17" s="3">
        <f>'[4]VMTSummary'!W25</f>
        <v>0.031109176264616376</v>
      </c>
      <c r="BO17" s="3">
        <f>'[4]VMTSummary'!X25</f>
        <v>120.63682974714774</v>
      </c>
      <c r="BP17" s="3">
        <f>'[4]VMTSummary'!Y25</f>
        <v>2.4873974070883866</v>
      </c>
      <c r="BQ17" s="3">
        <f>'[4]VMTSummary'!Z25</f>
        <v>174.8805060915594</v>
      </c>
      <c r="BR17" s="3">
        <f>'[4]VMTSummary'!AA25</f>
        <v>2.8312111834158262</v>
      </c>
      <c r="BS17" s="3">
        <f>'[4]VMTSummary'!AB25</f>
        <v>0</v>
      </c>
      <c r="BT17" s="3">
        <f>'[4]VMTSummary'!AC25</f>
        <v>6.56558613340557E-07</v>
      </c>
      <c r="BU17" s="3">
        <f>'[4]VMTSummary'!T25</f>
        <v>2943.57479764864</v>
      </c>
      <c r="BV17" s="3"/>
      <c r="BW17" s="7">
        <f>+'[2]SCChoice'!$J$253</f>
        <v>0.3827807146166765</v>
      </c>
      <c r="BX17" s="7">
        <f>+'[2]SCChoice'!$J$254</f>
        <v>0.1721637591979517</v>
      </c>
      <c r="BY17" s="7">
        <f>+'[2]SCChoice'!$J$255</f>
        <v>0</v>
      </c>
      <c r="BZ17" s="7">
        <f>+'[2]SCChoice'!$J$256</f>
        <v>0</v>
      </c>
      <c r="CA17" s="7">
        <f>+'[2]SCChoice'!$J$258</f>
        <v>0</v>
      </c>
      <c r="CB17" s="7">
        <f>+'[2]SCChoice'!$J$259</f>
        <v>0</v>
      </c>
      <c r="CC17" s="7">
        <f>+'[2]SCChoice'!$J$260</f>
        <v>0.44505552618537175</v>
      </c>
      <c r="CD17" s="7">
        <f>+'[2]SCChoice'!$J$261</f>
        <v>0</v>
      </c>
      <c r="CE17" s="7">
        <f>+'[2]LCChoice'!$J$253</f>
        <v>0.3438138736313645</v>
      </c>
      <c r="CF17" s="7">
        <f>+'[2]LCChoice'!$J$254</f>
        <v>0.22497362468349258</v>
      </c>
      <c r="CG17" s="7">
        <f>+'[2]LCChoice'!$J$255</f>
        <v>0</v>
      </c>
      <c r="CH17" s="7">
        <f>+'[2]LCChoice'!$J$256</f>
        <v>0</v>
      </c>
      <c r="CI17" s="7">
        <f>+'[2]LCChoice'!$J$258</f>
        <v>0</v>
      </c>
      <c r="CJ17" s="7">
        <f>+'[2]LCChoice'!$J$259</f>
        <v>0</v>
      </c>
      <c r="CK17" s="7">
        <f>+'[2]LCChoice'!$J$260</f>
        <v>0.43121250168514286</v>
      </c>
      <c r="CL17" s="7">
        <f>+'[2]LCChoice'!$J$261</f>
        <v>0</v>
      </c>
      <c r="CM17" s="7">
        <f>+'[2]PUChoice'!$J$253</f>
        <v>0.7299147776642816</v>
      </c>
      <c r="CN17" s="7">
        <f>+'[2]PUChoice'!$J$254</f>
        <v>0.2697653247029609</v>
      </c>
      <c r="CO17" s="7">
        <f>+'[2]PUChoice'!$J$255</f>
        <v>0</v>
      </c>
      <c r="CP17" s="7">
        <f>+'[2]PUChoice'!$J$256</f>
        <v>0</v>
      </c>
      <c r="CQ17" s="7">
        <f>+'[2]PUChoice'!$J$258</f>
        <v>0</v>
      </c>
      <c r="CR17" s="7">
        <f>+'[2]PUChoice'!$J$259</f>
        <v>0</v>
      </c>
      <c r="CS17" s="7">
        <f>+'[2]PUChoice'!$J$260</f>
        <v>0.0003198976327575176</v>
      </c>
      <c r="CT17" s="7">
        <f>+'[2]PUChoice'!$J$261</f>
        <v>0</v>
      </c>
      <c r="CU17" s="7">
        <f>+'[2]SSUChoice'!$J$253</f>
        <v>0.34931690787636216</v>
      </c>
      <c r="CV17" s="7">
        <f>+'[2]SSUChoice'!$J$254</f>
        <v>0.21425929915926392</v>
      </c>
      <c r="CW17" s="7">
        <f>+'[2]SSUChoice'!$J$255</f>
        <v>0</v>
      </c>
      <c r="CX17" s="7">
        <f>+'[2]SSUChoice'!$J$256</f>
        <v>0</v>
      </c>
      <c r="CY17" s="7">
        <f>+'[2]SSUChoice'!$J$258</f>
        <v>0</v>
      </c>
      <c r="CZ17" s="7">
        <f>+'[2]SSUChoice'!$J$259</f>
        <v>0</v>
      </c>
      <c r="DA17" s="7">
        <f>+'[2]SSUChoice'!$J$260</f>
        <v>0.4364237929643739</v>
      </c>
      <c r="DB17" s="7">
        <f>+'[2]SSUChoice'!$J$261</f>
        <v>0</v>
      </c>
      <c r="DC17" s="7">
        <f>+'[2]LSUChoice'!$J$253</f>
        <v>0.34891001634731955</v>
      </c>
      <c r="DD17" s="7">
        <f>+'[2]LSUChoice'!$J$254</f>
        <v>0.21793615228250945</v>
      </c>
      <c r="DE17" s="7">
        <f>+'[2]LSUChoice'!$J$255</f>
        <v>0</v>
      </c>
      <c r="DF17" s="7">
        <f>+'[2]LSUChoice'!$J$256</f>
        <v>0</v>
      </c>
      <c r="DG17" s="7">
        <f>+'[2]LSUChoice'!$J$258</f>
        <v>0</v>
      </c>
      <c r="DH17" s="7">
        <f>+'[2]LSUChoice'!$J$259</f>
        <v>0</v>
      </c>
      <c r="DI17" s="7">
        <f>+'[2]LSUChoice'!$J$260</f>
        <v>0.43315383137017094</v>
      </c>
      <c r="DJ17" s="7">
        <f>+'[2]LSUChoice'!$J$261</f>
        <v>0</v>
      </c>
      <c r="DK17" s="7">
        <f>+'[2]MPG'!$J$81</f>
        <v>45.71389188257595</v>
      </c>
      <c r="DL17" s="7">
        <f>+'[2]MPG'!$J$97</f>
        <v>42.39244263363763</v>
      </c>
      <c r="DM17" s="7">
        <f>+'[2]MPG'!$J$113</f>
        <v>29.90087487440523</v>
      </c>
      <c r="DN17" s="7">
        <f>+'[2]MPG'!$J$129</f>
        <v>36.77270336301093</v>
      </c>
      <c r="DO17" s="7">
        <f>+'[2]MPG'!$J$145</f>
        <v>32.08000062839593</v>
      </c>
      <c r="DP17" s="7">
        <f>+'[2]MPG'!$J$32</f>
        <v>38.637181272477946</v>
      </c>
      <c r="DQ17" s="7">
        <f>+'[2]MPG'!$J$48</f>
        <v>43.83485828391278</v>
      </c>
      <c r="DR17" s="7">
        <f>+'[2]MPG'!$J$64</f>
        <v>33.010288583715266</v>
      </c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>
        <f>+'[4]HVY TRK ENERGY'!O65*'[4]HVY TRK ENERGY'!K65</f>
        <v>4.434692627376348</v>
      </c>
      <c r="EF17">
        <f>+'[4]HVY TRK ENERGY'!M65*'[4]HVY TRK ENERGY'!K65</f>
        <v>0.36311161062365127</v>
      </c>
      <c r="EI17" s="6">
        <f>'[3]Fuel $'!C49</f>
        <v>1.054098298045002</v>
      </c>
      <c r="EJ17" s="6">
        <f>'[3]Fuel $'!C$50</f>
        <v>1.2459642236895334</v>
      </c>
      <c r="EK17" s="6">
        <f>'[3]Fuel $'!C$51</f>
        <v>1.523037951287733</v>
      </c>
      <c r="EL17" s="4">
        <f>'[3]Fuel $'!C$52</f>
        <v>1.2712170639131488</v>
      </c>
      <c r="EM17" s="4">
        <f>'[3]Fuel $'!C$53</f>
        <v>1.119846509724835</v>
      </c>
      <c r="EN17" s="4">
        <f>'[3]Fuel $'!C$54</f>
        <v>1.530310416525898</v>
      </c>
      <c r="EO17" s="6">
        <f>+'[3]Fuel $'!$C$21</f>
        <v>0.3821460394997208</v>
      </c>
      <c r="EP17" s="6">
        <f>'[3]Fuel $'!C29</f>
        <v>4.607147196504858</v>
      </c>
      <c r="EQ17" s="6">
        <f>'[3]Fuel $'!C55</f>
        <v>2.655843001483203</v>
      </c>
      <c r="ES17" s="27">
        <f>+'[3]Conv'!$C$324</f>
        <v>17.051199999999998</v>
      </c>
      <c r="ET17" s="27">
        <f>+'[3]Diesel'!$C$320</f>
        <v>15.738399999999999</v>
      </c>
      <c r="EU17" s="27">
        <f>'[3]CNGV'!$C$709</f>
        <v>16.98</v>
      </c>
      <c r="EV17" s="27">
        <f>+'[3]BEV100'!$C$1176</f>
        <v>52.48883700000007</v>
      </c>
      <c r="EW17" s="27">
        <f>+'[3]PHEV10'!$C$1432</f>
        <v>45.39654300000006</v>
      </c>
      <c r="EX17" s="27">
        <f>+'[3]PHEV40'!$C$1594</f>
        <v>52.54745100000006</v>
      </c>
      <c r="EY17" s="30">
        <f>+'[3]FCEV'!$C$751</f>
        <v>90.916</v>
      </c>
    </row>
    <row r="18" spans="1:155" ht="12.75">
      <c r="A18">
        <v>2016</v>
      </c>
      <c r="B18" s="19">
        <f>+'[4]LT ICE'!AI56+'[4]LT SI HEV GAS'!AI56+'[4]LT SI PHEV'!AI56-'[4]LT SI PHEV'!BC56+'[4]LT D PHEV'!AI56-'[4]LT D PHEV'!BC56+'[4]auto ICE'!AI56+'[4]auto SI HEV Gas'!AI56+'[4]auto SI PHEV'!AI56-'[4]auto SI PHEV'!BC56+'[4]auto D PHEV'!AI56-'[4]auto D PHEV'!BC56</f>
        <v>15.400464462383416</v>
      </c>
      <c r="C18" s="19">
        <f>+'[4]LT Dsl'!AI56+'[4]auto Dsl'!AI56</f>
        <v>0.8579631438556067</v>
      </c>
      <c r="D18" s="25">
        <f>+'[4]auto CNG'!AI56+'[4]LT CNG'!AI56</f>
        <v>0.012748995284830172</v>
      </c>
      <c r="E18" s="25">
        <f>+'[4]auto FCV'!AI56+'[4]LT FCV'!AI56</f>
        <v>1.748153554209354E-08</v>
      </c>
      <c r="F18" s="25">
        <f>'[4]auto SI PHEV'!BC56+'[4]LT SI PHEV'!BC56</f>
        <v>0.0020657095153721753</v>
      </c>
      <c r="G18" s="25">
        <f>'[4]auto D PHEV'!BC56+'[4]LT D PHEV'!BC56</f>
        <v>0</v>
      </c>
      <c r="H18" s="25">
        <f>'[4]auto EV'!AI56+'[4]LT EV'!AI56</f>
        <v>6.0555064432135265E-05</v>
      </c>
      <c r="I18" s="25">
        <f t="shared" si="0"/>
        <v>16.273302883585195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9">
        <f t="shared" si="4"/>
        <v>0.09312820863052314</v>
      </c>
      <c r="Z18" s="19"/>
      <c r="AA18" s="19"/>
      <c r="AB18" s="4">
        <f t="shared" si="5"/>
        <v>263.2222745167433</v>
      </c>
      <c r="AC18" s="4">
        <f t="shared" si="6"/>
        <v>13.491985215015728</v>
      </c>
      <c r="AD18" s="4">
        <f t="shared" si="7"/>
        <v>0.2168940671425132</v>
      </c>
      <c r="AE18" s="4">
        <f t="shared" si="8"/>
        <v>1.5319587048988614E-06</v>
      </c>
      <c r="AF18" s="4">
        <f t="shared" si="9"/>
        <v>0.0931706733524321</v>
      </c>
      <c r="AG18" s="4">
        <f t="shared" si="10"/>
        <v>0</v>
      </c>
      <c r="AH18" s="4">
        <f t="shared" si="11"/>
        <v>0.0031355174744886844</v>
      </c>
      <c r="AI18" s="4">
        <f t="shared" si="12"/>
        <v>277.0274615216872</v>
      </c>
      <c r="AJ18" s="2">
        <f>+EO18*8*(MAX(D$12:D18)-D$12)*(10^9)*8.5136/1000000000</f>
        <v>0.0049173698389151765</v>
      </c>
      <c r="AK18" s="5">
        <f t="shared" si="1"/>
        <v>0.15720605721304387</v>
      </c>
      <c r="AL18" s="5">
        <f t="shared" si="2"/>
        <v>0</v>
      </c>
      <c r="AM18" s="5">
        <f t="shared" si="3"/>
        <v>0</v>
      </c>
      <c r="AN18" s="2">
        <f t="shared" si="13"/>
        <v>1.932203009746659E-05</v>
      </c>
      <c r="AO18" s="2">
        <f t="shared" si="14"/>
        <v>1.113840652795612E-05</v>
      </c>
      <c r="AP18" s="3"/>
      <c r="AQ18" s="3">
        <f>'[4]VehFleetValuSummary'!T12</f>
        <v>0</v>
      </c>
      <c r="BE18" s="5">
        <f>'[4]Fltsummary'!AE26</f>
        <v>0.8635834971681404</v>
      </c>
      <c r="BF18" s="5">
        <f>'[4]Fltsummary'!AG26</f>
        <v>0.05119151844122036</v>
      </c>
      <c r="BG18" s="5">
        <f>'[4]Fltsummary'!AJ26</f>
        <v>0.0007718235805481538</v>
      </c>
      <c r="BH18" s="5">
        <f>'[4]Fltsummary'!AK26</f>
        <v>0</v>
      </c>
      <c r="BI18" s="5">
        <f>'[4]Fltsummary'!AH26</f>
        <v>0.0007993851731955386</v>
      </c>
      <c r="BJ18" s="5">
        <f>'[4]Fltsummary'!AF26</f>
        <v>1.0858831284970938E-05</v>
      </c>
      <c r="BK18" s="5">
        <f>'[4]Fltsummary'!AI26</f>
        <v>0.08364291512033861</v>
      </c>
      <c r="BL18" s="5">
        <f>'[4]Fltsummary'!AL26</f>
        <v>1.6852719040474891E-09</v>
      </c>
      <c r="BM18" s="3">
        <f>'[4]VMTSummary'!V26</f>
        <v>2512.437216600751</v>
      </c>
      <c r="BN18" s="3">
        <f>'[4]VMTSummary'!W26</f>
        <v>0.028283044762767662</v>
      </c>
      <c r="BO18" s="3">
        <f>'[4]VMTSummary'!X26</f>
        <v>171.0326459038499</v>
      </c>
      <c r="BP18" s="3">
        <f>'[4]VMTSummary'!Y26</f>
        <v>2.174619469410753</v>
      </c>
      <c r="BQ18" s="3">
        <f>'[4]VMTSummary'!Z26</f>
        <v>286.2624347919981</v>
      </c>
      <c r="BR18" s="3">
        <f>'[4]VMTSummary'!AA26</f>
        <v>2.7538395091156804</v>
      </c>
      <c r="BS18" s="3">
        <f>'[4]VMTSummary'!AB26</f>
        <v>0</v>
      </c>
      <c r="BT18" s="3">
        <f>'[4]VMTSummary'!AC26</f>
        <v>6.117825617186151E-07</v>
      </c>
      <c r="BU18" s="3">
        <f>'[4]VMTSummary'!T26</f>
        <v>2974.689039931671</v>
      </c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>
        <f>+'[4]HVY TRK ENERGY'!O66*'[4]HVY TRK ENERGY'!K66</f>
        <v>4.477439152191452</v>
      </c>
      <c r="EF18">
        <f>+'[4]HVY TRK ENERGY'!M66*'[4]HVY TRK ENERGY'!K66</f>
        <v>0.3639560808085485</v>
      </c>
      <c r="EI18" s="4">
        <f aca="true" t="shared" si="17" ref="EI18:EQ21">+EI17+(EI$22-EI$17)/5</f>
        <v>1.0150930360776524</v>
      </c>
      <c r="EJ18" s="4">
        <f t="shared" si="17"/>
        <v>1.197298626764392</v>
      </c>
      <c r="EK18" s="4">
        <f t="shared" si="17"/>
        <v>1.4580026587335577</v>
      </c>
      <c r="EL18" s="4">
        <f t="shared" si="17"/>
        <v>1.2276931291690123</v>
      </c>
      <c r="EM18" s="4">
        <f t="shared" si="17"/>
        <v>1.0765252404034853</v>
      </c>
      <c r="EN18" s="4">
        <f t="shared" si="17"/>
        <v>1.4650013769637165</v>
      </c>
      <c r="EO18" s="4">
        <f t="shared" si="17"/>
        <v>0.3821460394997208</v>
      </c>
      <c r="EP18" s="4">
        <f t="shared" si="17"/>
        <v>4.368325035692367</v>
      </c>
      <c r="EQ18" s="4">
        <f t="shared" si="17"/>
        <v>2.482339707878812</v>
      </c>
      <c r="ES18" s="4">
        <f aca="true" t="shared" si="18" ref="ES18:EY21">+ES17+(ES$22-ES$17)/5</f>
        <v>17.091839999999998</v>
      </c>
      <c r="ET18" s="4">
        <f t="shared" si="18"/>
        <v>15.725599999999998</v>
      </c>
      <c r="EU18" s="4">
        <f t="shared" si="18"/>
        <v>17.01264</v>
      </c>
      <c r="EV18" s="4">
        <f t="shared" si="18"/>
        <v>51.77960760000006</v>
      </c>
      <c r="EW18" s="4">
        <f t="shared" si="18"/>
        <v>45.10347300000006</v>
      </c>
      <c r="EX18" s="4">
        <f t="shared" si="18"/>
        <v>51.83236020000006</v>
      </c>
      <c r="EY18" s="4">
        <f t="shared" si="18"/>
        <v>87.63296</v>
      </c>
    </row>
    <row r="19" spans="1:155" ht="12.75">
      <c r="A19">
        <v>2017</v>
      </c>
      <c r="B19" s="19">
        <f>+'[4]LT ICE'!AI57+'[4]LT SI HEV GAS'!AI57+'[4]LT SI PHEV'!AI57-'[4]LT SI PHEV'!BC57+'[4]LT D PHEV'!AI57-'[4]LT D PHEV'!BC57+'[4]auto ICE'!AI57+'[4]auto SI HEV Gas'!AI57+'[4]auto SI PHEV'!AI57-'[4]auto SI PHEV'!BC57+'[4]auto D PHEV'!AI57-'[4]auto D PHEV'!BC57</f>
        <v>15.062599145367061</v>
      </c>
      <c r="C19" s="19">
        <f>+'[4]LT Dsl'!AI57+'[4]auto Dsl'!AI57</f>
        <v>1.0698458109239244</v>
      </c>
      <c r="D19" s="25">
        <f>+'[4]auto CNG'!AI57+'[4]LT CNG'!AI57</f>
        <v>0.01133698752498834</v>
      </c>
      <c r="E19" s="25">
        <f>+'[4]auto FCV'!AI57+'[4]LT FCV'!AI57</f>
        <v>1.6629233710948003E-08</v>
      </c>
      <c r="F19" s="25">
        <f>'[4]auto SI PHEV'!BC57+'[4]LT SI PHEV'!BC57</f>
        <v>0.0020297751684549697</v>
      </c>
      <c r="G19" s="25">
        <f>'[4]auto D PHEV'!BC57+'[4]LT D PHEV'!BC57</f>
        <v>0</v>
      </c>
      <c r="H19" s="25">
        <f>'[4]auto EV'!AI57+'[4]LT EV'!AI57</f>
        <v>5.592637046486475E-05</v>
      </c>
      <c r="I19" s="25">
        <f t="shared" si="0"/>
        <v>16.145867661984127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9">
        <f t="shared" si="4"/>
        <v>0.09132219250146156</v>
      </c>
      <c r="Z19" s="19"/>
      <c r="AA19" s="19"/>
      <c r="AB19" s="4">
        <f t="shared" si="5"/>
        <v>258.0596786060182</v>
      </c>
      <c r="AC19" s="4">
        <f t="shared" si="6"/>
        <v>16.810273257885438</v>
      </c>
      <c r="AD19" s="4">
        <f t="shared" si="7"/>
        <v>0.1932421267199333</v>
      </c>
      <c r="AE19" s="4">
        <f t="shared" si="8"/>
        <v>1.402674533179767E-06</v>
      </c>
      <c r="AF19" s="4">
        <f t="shared" si="9"/>
        <v>0.0909550432978602</v>
      </c>
      <c r="AG19" s="4">
        <f t="shared" si="10"/>
        <v>0</v>
      </c>
      <c r="AH19" s="4">
        <f t="shared" si="11"/>
        <v>0.002856180890993956</v>
      </c>
      <c r="AI19" s="4">
        <f t="shared" si="12"/>
        <v>275.157006617487</v>
      </c>
      <c r="AJ19" s="2">
        <f>+EO19*8*(MAX(D$12:D19)-D$12)*(10^9)*8.5136/1000000000</f>
        <v>0.0049173698389151765</v>
      </c>
      <c r="AK19" s="5">
        <f t="shared" si="1"/>
        <v>0.15720605721304387</v>
      </c>
      <c r="AL19" s="5">
        <f t="shared" si="2"/>
        <v>0</v>
      </c>
      <c r="AM19" s="5">
        <f t="shared" si="3"/>
        <v>0</v>
      </c>
      <c r="AN19" s="2">
        <f t="shared" si="13"/>
        <v>1.932203009746659E-05</v>
      </c>
      <c r="AO19" s="2">
        <f t="shared" si="14"/>
        <v>1.113840652795612E-05</v>
      </c>
      <c r="AP19" s="3"/>
      <c r="AQ19" s="3">
        <f>'[4]VehFleetValuSummary'!T13</f>
        <v>0</v>
      </c>
      <c r="BE19" s="5">
        <f>'[4]Fltsummary'!AE27</f>
        <v>0.8197566293860747</v>
      </c>
      <c r="BF19" s="5">
        <f>'[4]Fltsummary'!AG27</f>
        <v>0.06376200021391537</v>
      </c>
      <c r="BG19" s="5">
        <f>'[4]Fltsummary'!AJ27</f>
        <v>0.0007510379600144952</v>
      </c>
      <c r="BH19" s="5">
        <f>'[4]Fltsummary'!AK27</f>
        <v>0</v>
      </c>
      <c r="BI19" s="5">
        <f>'[4]Fltsummary'!AH27</f>
        <v>0.0007014020547906909</v>
      </c>
      <c r="BJ19" s="5">
        <f>'[4]Fltsummary'!AF27</f>
        <v>9.638934367561033E-06</v>
      </c>
      <c r="BK19" s="5">
        <f>'[4]Fltsummary'!AI27</f>
        <v>0.1150192898100085</v>
      </c>
      <c r="BL19" s="5">
        <f>'[4]Fltsummary'!AL27</f>
        <v>1.6408288058511843E-09</v>
      </c>
      <c r="BM19" s="3">
        <f>'[4]VMTSummary'!V27</f>
        <v>2395.141807980251</v>
      </c>
      <c r="BN19" s="3">
        <f>'[4]VMTSummary'!W27</f>
        <v>0.025753819806938957</v>
      </c>
      <c r="BO19" s="3">
        <f>'[4]VMTSummary'!X27</f>
        <v>215.5913483429967</v>
      </c>
      <c r="BP19" s="3">
        <f>'[4]VMTSummary'!Y27</f>
        <v>1.898104216816542</v>
      </c>
      <c r="BQ19" s="3">
        <f>'[4]VMTSummary'!Z27</f>
        <v>397.7127300126259</v>
      </c>
      <c r="BR19" s="3">
        <f>'[4]VMTSummary'!AA27</f>
        <v>2.6657405393477824</v>
      </c>
      <c r="BS19" s="3">
        <f>'[4]VMTSummary'!AB27</f>
        <v>0</v>
      </c>
      <c r="BT19" s="3">
        <f>'[4]VMTSummary'!AC27</f>
        <v>5.544425588967619E-07</v>
      </c>
      <c r="BU19" s="3">
        <f>'[4]VMTSummary'!T27</f>
        <v>3013.035485466288</v>
      </c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>
        <f>+'[4]HVY TRK ENERGY'!O67*'[4]HVY TRK ENERGY'!K67</f>
        <v>4.523765144873751</v>
      </c>
      <c r="EF19">
        <f>+'[4]HVY TRK ENERGY'!M67*'[4]HVY TRK ENERGY'!K67</f>
        <v>0.3647338031262496</v>
      </c>
      <c r="EI19" s="4">
        <f t="shared" si="17"/>
        <v>0.9760877741103029</v>
      </c>
      <c r="EJ19" s="4">
        <f t="shared" si="17"/>
        <v>1.1486330298392504</v>
      </c>
      <c r="EK19" s="4">
        <f t="shared" si="17"/>
        <v>1.3929673661793824</v>
      </c>
      <c r="EL19" s="4">
        <f t="shared" si="17"/>
        <v>1.1841691944248758</v>
      </c>
      <c r="EM19" s="4">
        <f t="shared" si="17"/>
        <v>1.0332039710821357</v>
      </c>
      <c r="EN19" s="4">
        <f t="shared" si="17"/>
        <v>1.3996923374015349</v>
      </c>
      <c r="EO19" s="4">
        <f t="shared" si="17"/>
        <v>0.3821460394997208</v>
      </c>
      <c r="EP19" s="4">
        <f t="shared" si="17"/>
        <v>4.129502874879876</v>
      </c>
      <c r="EQ19" s="4">
        <f t="shared" si="17"/>
        <v>2.3088364142744213</v>
      </c>
      <c r="ES19" s="4">
        <f t="shared" si="18"/>
        <v>17.132479999999997</v>
      </c>
      <c r="ET19" s="4">
        <f t="shared" si="18"/>
        <v>15.712799999999998</v>
      </c>
      <c r="EU19" s="4">
        <f t="shared" si="18"/>
        <v>17.04528</v>
      </c>
      <c r="EV19" s="4">
        <f t="shared" si="18"/>
        <v>51.07037820000006</v>
      </c>
      <c r="EW19" s="4">
        <f t="shared" si="18"/>
        <v>44.81040300000006</v>
      </c>
      <c r="EX19" s="4">
        <f t="shared" si="18"/>
        <v>51.11726940000006</v>
      </c>
      <c r="EY19" s="4">
        <f t="shared" si="18"/>
        <v>84.34992</v>
      </c>
    </row>
    <row r="20" spans="1:155" ht="12.75">
      <c r="A20">
        <v>2018</v>
      </c>
      <c r="B20" s="19">
        <f>+'[4]LT ICE'!AI58+'[4]LT SI HEV GAS'!AI58+'[4]LT SI PHEV'!AI58-'[4]LT SI PHEV'!BC58+'[4]LT D PHEV'!AI58-'[4]LT D PHEV'!BC58+'[4]auto ICE'!AI58+'[4]auto SI HEV Gas'!AI58+'[4]auto SI PHEV'!AI58-'[4]auto SI PHEV'!BC58+'[4]auto D PHEV'!AI58-'[4]auto D PHEV'!BC58</f>
        <v>14.614203991026356</v>
      </c>
      <c r="C20" s="19">
        <f>+'[4]LT Dsl'!AI58+'[4]auto Dsl'!AI58</f>
        <v>1.2485627741280412</v>
      </c>
      <c r="D20" s="25">
        <f>+'[4]auto CNG'!AI58+'[4]LT CNG'!AI58</f>
        <v>0.009953203353463294</v>
      </c>
      <c r="E20" s="25">
        <f>+'[4]auto FCV'!AI58+'[4]LT FCV'!AI58</f>
        <v>1.5384986666256847E-08</v>
      </c>
      <c r="F20" s="25">
        <f>'[4]auto SI PHEV'!BC58+'[4]LT SI PHEV'!BC58</f>
        <v>0.0019628689201510534</v>
      </c>
      <c r="G20" s="25">
        <f>'[4]auto D PHEV'!BC58+'[4]LT D PHEV'!BC58</f>
        <v>0</v>
      </c>
      <c r="H20" s="25">
        <f>'[4]auto EV'!AI58+'[4]LT EV'!AI58</f>
        <v>5.0977303706021686E-05</v>
      </c>
      <c r="I20" s="25">
        <f t="shared" si="0"/>
        <v>15.874733830116705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9">
        <f t="shared" si="4"/>
        <v>0.08941085305788467</v>
      </c>
      <c r="Z20" s="19"/>
      <c r="AA20" s="19"/>
      <c r="AB20" s="4">
        <f t="shared" si="5"/>
        <v>250.9714788423745</v>
      </c>
      <c r="AC20" s="4">
        <f t="shared" si="6"/>
        <v>19.602435553810242</v>
      </c>
      <c r="AD20" s="4">
        <f t="shared" si="7"/>
        <v>0.1699800106141779</v>
      </c>
      <c r="AE20" s="4">
        <f t="shared" si="8"/>
        <v>1.2472128678750438E-06</v>
      </c>
      <c r="AF20" s="4">
        <f t="shared" si="9"/>
        <v>0.08738168935371497</v>
      </c>
      <c r="AG20" s="4">
        <f t="shared" si="10"/>
        <v>0</v>
      </c>
      <c r="AH20" s="4">
        <f t="shared" si="11"/>
        <v>0.002567275577361752</v>
      </c>
      <c r="AI20" s="4">
        <f t="shared" si="12"/>
        <v>270.83384461894286</v>
      </c>
      <c r="AJ20" s="2">
        <f>+EO20*8*(MAX(D$12:D20)-D$12)*(10^9)*8.5136/1000000000</f>
        <v>0.0049173698389151765</v>
      </c>
      <c r="AK20" s="5">
        <f t="shared" si="1"/>
        <v>0.15720605721304387</v>
      </c>
      <c r="AL20" s="5">
        <f t="shared" si="2"/>
        <v>0</v>
      </c>
      <c r="AM20" s="5">
        <f t="shared" si="3"/>
        <v>0</v>
      </c>
      <c r="AN20" s="2">
        <f t="shared" si="13"/>
        <v>1.932203009746659E-05</v>
      </c>
      <c r="AO20" s="2">
        <f t="shared" si="14"/>
        <v>1.113840652795612E-05</v>
      </c>
      <c r="AP20" s="3"/>
      <c r="AQ20" s="3">
        <f>'[4]VehFleetValuSummary'!T14</f>
        <v>0</v>
      </c>
      <c r="BE20" s="5">
        <f>'[4]Fltsummary'!AE28</f>
        <v>0.777498543929909</v>
      </c>
      <c r="BF20" s="5">
        <f>'[4]Fltsummary'!AG28</f>
        <v>0.07487819482904044</v>
      </c>
      <c r="BG20" s="5">
        <f>'[4]Fltsummary'!AJ28</f>
        <v>0.0007270423174911804</v>
      </c>
      <c r="BH20" s="5">
        <f>'[4]Fltsummary'!AK28</f>
        <v>0</v>
      </c>
      <c r="BI20" s="5">
        <f>'[4]Fltsummary'!AH28</f>
        <v>0.0006133116939062923</v>
      </c>
      <c r="BJ20" s="5">
        <f>'[4]Fltsummary'!AF28</f>
        <v>8.530697140515124E-06</v>
      </c>
      <c r="BK20" s="5">
        <f>'[4]Fltsummary'!AI28</f>
        <v>0.14627437494221357</v>
      </c>
      <c r="BL20" s="5">
        <f>'[4]Fltsummary'!AL28</f>
        <v>1.5902989589720073E-09</v>
      </c>
      <c r="BM20" s="3">
        <f>'[4]VMTSummary'!V28</f>
        <v>2266.1518085424614</v>
      </c>
      <c r="BN20" s="3">
        <f>'[4]VMTSummary'!W28</f>
        <v>0.02318793559383408</v>
      </c>
      <c r="BO20" s="3">
        <f>'[4]VMTSummary'!X28</f>
        <v>253.12375113668762</v>
      </c>
      <c r="BP20" s="3">
        <f>'[4]VMTSummary'!Y28</f>
        <v>1.6381163779294519</v>
      </c>
      <c r="BQ20" s="3">
        <f>'[4]VMTSummary'!Z28</f>
        <v>505.613942012547</v>
      </c>
      <c r="BR20" s="3">
        <f>'[4]VMTSummary'!AA28</f>
        <v>2.5428142076913995</v>
      </c>
      <c r="BS20" s="3">
        <f>'[4]VMTSummary'!AB28</f>
        <v>0</v>
      </c>
      <c r="BT20" s="3">
        <f>'[4]VMTSummary'!AC28</f>
        <v>4.866345117053833E-07</v>
      </c>
      <c r="BU20" s="3">
        <f>'[4]VMTSummary'!T28</f>
        <v>3029.093620699545</v>
      </c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>
        <f>+'[4]HVY TRK ENERGY'!O68*'[4]HVY TRK ENERGY'!K68</f>
        <v>4.590901343575475</v>
      </c>
      <c r="EF20">
        <f>+'[4]HVY TRK ENERGY'!M68*'[4]HVY TRK ENERGY'!K68</f>
        <v>0.36638401842452467</v>
      </c>
      <c r="EI20" s="4">
        <f t="shared" si="17"/>
        <v>0.9370825121429533</v>
      </c>
      <c r="EJ20" s="4">
        <f t="shared" si="17"/>
        <v>1.099967432914109</v>
      </c>
      <c r="EK20" s="4">
        <f t="shared" si="17"/>
        <v>1.3279320736252072</v>
      </c>
      <c r="EL20" s="4">
        <f t="shared" si="17"/>
        <v>1.1406452596807393</v>
      </c>
      <c r="EM20" s="4">
        <f t="shared" si="17"/>
        <v>0.9898827017607862</v>
      </c>
      <c r="EN20" s="4">
        <f t="shared" si="17"/>
        <v>1.3343832978393533</v>
      </c>
      <c r="EO20" s="4">
        <f t="shared" si="17"/>
        <v>0.3821460394997208</v>
      </c>
      <c r="EP20" s="4">
        <f t="shared" si="17"/>
        <v>3.8906807140673845</v>
      </c>
      <c r="EQ20" s="4">
        <f t="shared" si="17"/>
        <v>2.1353331206700306</v>
      </c>
      <c r="ES20" s="4">
        <f t="shared" si="18"/>
        <v>17.173119999999997</v>
      </c>
      <c r="ET20" s="4">
        <f t="shared" si="18"/>
        <v>15.699999999999998</v>
      </c>
      <c r="EU20" s="4">
        <f t="shared" si="18"/>
        <v>17.077920000000002</v>
      </c>
      <c r="EV20" s="4">
        <f t="shared" si="18"/>
        <v>50.36114880000005</v>
      </c>
      <c r="EW20" s="4">
        <f t="shared" si="18"/>
        <v>44.51733300000006</v>
      </c>
      <c r="EX20" s="4">
        <f t="shared" si="18"/>
        <v>50.40217860000006</v>
      </c>
      <c r="EY20" s="4">
        <f t="shared" si="18"/>
        <v>81.06688</v>
      </c>
    </row>
    <row r="21" spans="1:155" ht="12.75">
      <c r="A21">
        <v>2019</v>
      </c>
      <c r="B21" s="19">
        <f>+'[4]LT ICE'!AI59+'[4]LT SI HEV GAS'!AI59+'[4]LT SI PHEV'!AI59-'[4]LT SI PHEV'!BC59+'[4]LT D PHEV'!AI59-'[4]LT D PHEV'!BC59+'[4]auto ICE'!AI59+'[4]auto SI HEV Gas'!AI59+'[4]auto SI PHEV'!AI59-'[4]auto SI PHEV'!BC59+'[4]auto D PHEV'!AI59-'[4]auto D PHEV'!BC59</f>
        <v>14.277404157857585</v>
      </c>
      <c r="C21" s="19">
        <f>+'[4]LT Dsl'!AI59+'[4]auto Dsl'!AI59</f>
        <v>1.409664563716673</v>
      </c>
      <c r="D21" s="25">
        <f>+'[4]auto CNG'!AI59+'[4]LT CNG'!AI59</f>
        <v>0.008720936830132354</v>
      </c>
      <c r="E21" s="25">
        <f>+'[4]auto FCV'!AI59+'[4]LT FCV'!AI59</f>
        <v>1.4018803642404448E-08</v>
      </c>
      <c r="F21" s="25">
        <f>'[4]auto SI PHEV'!BC59+'[4]LT SI PHEV'!BC59</f>
        <v>0.0018916586254880113</v>
      </c>
      <c r="G21" s="25">
        <f>'[4]auto D PHEV'!BC59+'[4]LT D PHEV'!BC59</f>
        <v>0</v>
      </c>
      <c r="H21" s="25">
        <f>'[4]auto EV'!AI59+'[4]LT EV'!AI59</f>
        <v>4.525217908592734E-05</v>
      </c>
      <c r="I21" s="25">
        <f t="shared" si="0"/>
        <v>15.697726583227768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9">
        <f t="shared" si="4"/>
        <v>0.08788579177942747</v>
      </c>
      <c r="Z21" s="19"/>
      <c r="AA21" s="19"/>
      <c r="AB21" s="4">
        <f t="shared" si="5"/>
        <v>245.76780859636256</v>
      </c>
      <c r="AC21" s="4">
        <f t="shared" si="6"/>
        <v>22.113689943936187</v>
      </c>
      <c r="AD21" s="4">
        <f t="shared" si="7"/>
        <v>0.14922011288818948</v>
      </c>
      <c r="AE21" s="4">
        <f t="shared" si="8"/>
        <v>1.0904363795122048E-06</v>
      </c>
      <c r="AF21" s="4">
        <f t="shared" si="9"/>
        <v>0.08365720855980043</v>
      </c>
      <c r="AG21" s="4">
        <f t="shared" si="10"/>
        <v>0</v>
      </c>
      <c r="AH21" s="4">
        <f t="shared" si="11"/>
        <v>0.002246857548648832</v>
      </c>
      <c r="AI21" s="4">
        <f t="shared" si="12"/>
        <v>268.11662380973183</v>
      </c>
      <c r="AJ21" s="2">
        <f>+EO21*8*(MAX(D$12:D21)-D$12)*(10^9)*8.5136/1000000000</f>
        <v>0.0049173698389151765</v>
      </c>
      <c r="AK21" s="5">
        <f t="shared" si="1"/>
        <v>0.15720605721304387</v>
      </c>
      <c r="AL21" s="5">
        <f t="shared" si="2"/>
        <v>0</v>
      </c>
      <c r="AM21" s="5">
        <f t="shared" si="3"/>
        <v>0</v>
      </c>
      <c r="AN21" s="2">
        <f t="shared" si="13"/>
        <v>1.932203009746659E-05</v>
      </c>
      <c r="AO21" s="2">
        <f t="shared" si="14"/>
        <v>1.113840652795612E-05</v>
      </c>
      <c r="AP21" s="3"/>
      <c r="AQ21" s="3">
        <f>'[4]VehFleetValuSummary'!T15</f>
        <v>0</v>
      </c>
      <c r="BE21" s="5">
        <f>'[4]Fltsummary'!AE29</f>
        <v>0.7365341887766791</v>
      </c>
      <c r="BF21" s="5">
        <f>'[4]Fltsummary'!AG29</f>
        <v>0.08465973998212457</v>
      </c>
      <c r="BG21" s="5">
        <f>'[4]Fltsummary'!AJ29</f>
        <v>0.0006989603691365525</v>
      </c>
      <c r="BH21" s="5">
        <f>'[4]Fltsummary'!AK29</f>
        <v>0</v>
      </c>
      <c r="BI21" s="5">
        <f>'[4]Fltsummary'!AH29</f>
        <v>0.0005324433052651372</v>
      </c>
      <c r="BJ21" s="5">
        <f>'[4]Fltsummary'!AF29</f>
        <v>7.265410990138773E-06</v>
      </c>
      <c r="BK21" s="5">
        <f>'[4]Fltsummary'!AI29</f>
        <v>0.17756740062467968</v>
      </c>
      <c r="BL21" s="5">
        <f>'[4]Fltsummary'!AL29</f>
        <v>1.5311248198202189E-09</v>
      </c>
      <c r="BM21" s="3">
        <f>'[4]VMTSummary'!V29</f>
        <v>2147.494954630093</v>
      </c>
      <c r="BN21" s="3">
        <f>'[4]VMTSummary'!W29</f>
        <v>0.020269530716298237</v>
      </c>
      <c r="BO21" s="3">
        <f>'[4]VMTSummary'!X29</f>
        <v>285.4304977550021</v>
      </c>
      <c r="BP21" s="3">
        <f>'[4]VMTSummary'!Y29</f>
        <v>1.4058952235710764</v>
      </c>
      <c r="BQ21" s="3">
        <f>'[4]VMTSummary'!Z29</f>
        <v>613.9807433982037</v>
      </c>
      <c r="BR21" s="3">
        <f>'[4]VMTSummary'!AA29</f>
        <v>2.4067674213665353</v>
      </c>
      <c r="BS21" s="3">
        <f>'[4]VMTSummary'!AB29</f>
        <v>0</v>
      </c>
      <c r="BT21" s="3">
        <f>'[4]VMTSummary'!AC29</f>
        <v>4.162132180636122E-07</v>
      </c>
      <c r="BU21" s="3">
        <f>'[4]VMTSummary'!T29</f>
        <v>3050.7391283751654</v>
      </c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>
        <f>+'[4]HVY TRK ENERGY'!O69*'[4]HVY TRK ENERGY'!K69</f>
        <v>4.6627806591663905</v>
      </c>
      <c r="EF21">
        <f>+'[4]HVY TRK ENERGY'!M69*'[4]HVY TRK ENERGY'!K69</f>
        <v>0.3681313048336095</v>
      </c>
      <c r="EI21" s="4">
        <f t="shared" si="17"/>
        <v>0.8980772501756038</v>
      </c>
      <c r="EJ21" s="4">
        <f t="shared" si="17"/>
        <v>1.0513018359889674</v>
      </c>
      <c r="EK21" s="4">
        <f t="shared" si="17"/>
        <v>1.2628967810710319</v>
      </c>
      <c r="EL21" s="4">
        <f t="shared" si="17"/>
        <v>1.0971213249366027</v>
      </c>
      <c r="EM21" s="4">
        <f t="shared" si="17"/>
        <v>0.9465614324394367</v>
      </c>
      <c r="EN21" s="4">
        <f t="shared" si="17"/>
        <v>1.2690742582771717</v>
      </c>
      <c r="EO21" s="4">
        <f t="shared" si="17"/>
        <v>0.3821460394997208</v>
      </c>
      <c r="EP21" s="4">
        <f t="shared" si="17"/>
        <v>3.6518585532548933</v>
      </c>
      <c r="EQ21" s="4">
        <f t="shared" si="17"/>
        <v>1.9618298270656396</v>
      </c>
      <c r="ES21" s="4">
        <f t="shared" si="18"/>
        <v>17.213759999999997</v>
      </c>
      <c r="ET21" s="4">
        <f t="shared" si="18"/>
        <v>15.687199999999997</v>
      </c>
      <c r="EU21" s="4">
        <f t="shared" si="18"/>
        <v>17.110560000000003</v>
      </c>
      <c r="EV21" s="4">
        <f t="shared" si="18"/>
        <v>49.65191940000005</v>
      </c>
      <c r="EW21" s="4">
        <f t="shared" si="18"/>
        <v>44.22426300000006</v>
      </c>
      <c r="EX21" s="4">
        <f t="shared" si="18"/>
        <v>49.687087800000064</v>
      </c>
      <c r="EY21" s="4">
        <f t="shared" si="18"/>
        <v>77.78384</v>
      </c>
    </row>
    <row r="22" spans="1:155" ht="12.75">
      <c r="A22">
        <v>2020</v>
      </c>
      <c r="B22" s="19">
        <f>+'[4]LT ICE'!AI60+'[4]LT SI HEV GAS'!AI60+'[4]LT SI PHEV'!AI60-'[4]LT SI PHEV'!BC60+'[4]LT D PHEV'!AI60-'[4]LT D PHEV'!BC60+'[4]auto ICE'!AI60+'[4]auto SI HEV Gas'!AI60+'[4]auto SI PHEV'!AI60-'[4]auto SI PHEV'!BC60+'[4]auto D PHEV'!AI60-'[4]auto D PHEV'!BC60</f>
        <v>13.958585893929365</v>
      </c>
      <c r="C22" s="19">
        <f>+'[4]LT Dsl'!AI60+'[4]auto Dsl'!AI60</f>
        <v>1.5452065348407187</v>
      </c>
      <c r="D22" s="25">
        <f>+'[4]auto CNG'!AI60+'[4]LT CNG'!AI60</f>
        <v>0.007543958881952154</v>
      </c>
      <c r="E22" s="25">
        <f>+'[4]auto FCV'!AI60+'[4]LT FCV'!AI60</f>
        <v>1.2248850704817498E-08</v>
      </c>
      <c r="F22" s="25">
        <f>'[4]auto SI PHEV'!BC60+'[4]LT SI PHEV'!BC60</f>
        <v>0.0018041016004422647</v>
      </c>
      <c r="G22" s="25">
        <f>'[4]auto D PHEV'!BC60+'[4]LT D PHEV'!BC60</f>
        <v>0</v>
      </c>
      <c r="H22" s="25">
        <f>'[4]auto EV'!AI60+'[4]LT EV'!AI60</f>
        <v>3.87913993769465E-05</v>
      </c>
      <c r="I22" s="25">
        <f t="shared" si="0"/>
        <v>15.513179292900704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9">
        <f t="shared" si="4"/>
        <v>0.08572163760032683</v>
      </c>
      <c r="Z22" s="19"/>
      <c r="AA22" s="19"/>
      <c r="AB22" s="4">
        <f t="shared" si="5"/>
        <v>240.84702444821485</v>
      </c>
      <c r="AC22" s="4">
        <f t="shared" si="6"/>
        <v>24.22018530970736</v>
      </c>
      <c r="AD22" s="4">
        <f t="shared" si="7"/>
        <v>0.12932759590508217</v>
      </c>
      <c r="AE22" s="4">
        <f t="shared" si="8"/>
        <v>9.125491765894674E-07</v>
      </c>
      <c r="AF22" s="4">
        <f t="shared" si="9"/>
        <v>0.07925633560063812</v>
      </c>
      <c r="AG22" s="4">
        <f t="shared" si="10"/>
        <v>0</v>
      </c>
      <c r="AH22" s="4">
        <f t="shared" si="11"/>
        <v>0.001898555434372088</v>
      </c>
      <c r="AI22" s="4">
        <f t="shared" si="12"/>
        <v>265.2776931574115</v>
      </c>
      <c r="AJ22" s="2">
        <f>+EO22*8*(MAX(D$12:D22)-D$12)*(10^9)*8.5136/1000000000</f>
        <v>0.0049173698389151765</v>
      </c>
      <c r="AK22" s="5">
        <f t="shared" si="1"/>
        <v>0.15720605721304387</v>
      </c>
      <c r="AL22" s="5">
        <f t="shared" si="2"/>
        <v>0</v>
      </c>
      <c r="AM22" s="5">
        <f t="shared" si="3"/>
        <v>0</v>
      </c>
      <c r="AN22" s="2">
        <f t="shared" si="13"/>
        <v>1.932203009746659E-05</v>
      </c>
      <c r="AO22" s="2">
        <f t="shared" si="14"/>
        <v>1.113840652795612E-05</v>
      </c>
      <c r="AP22" s="3">
        <f>'[2]VehPrice'!$O$132</f>
        <v>462.58621237240243</v>
      </c>
      <c r="AQ22" s="3">
        <f>'[4]VehFleetValuSummary'!T16</f>
        <v>0</v>
      </c>
      <c r="AR22" s="23">
        <f>'[2]VehPrice'!$O$73</f>
        <v>23833.519010966716</v>
      </c>
      <c r="AS22" s="23">
        <f>'[2]VehPrice'!$O$87</f>
        <v>28187.84514767222</v>
      </c>
      <c r="AT22" s="23">
        <f>'[2]VehPrice'!$O$101</f>
        <v>23304.858524523213</v>
      </c>
      <c r="AU22" s="23">
        <f>'[2]VehPrice'!$O$115</f>
        <v>25720.601940941073</v>
      </c>
      <c r="AV22" s="23">
        <f>'[2]VehPrice'!$O$129</f>
        <v>33842.10123836197</v>
      </c>
      <c r="AW22" s="19">
        <f>'[2]Mkt Shares'!$O$6</f>
        <v>0.39608086052279823</v>
      </c>
      <c r="AX22" s="19">
        <f>'[2]Mkt Shares'!$O$7</f>
        <v>0.1456010878745363</v>
      </c>
      <c r="AY22" s="19">
        <f>'[2]Mkt Shares'!$O$8</f>
        <v>0</v>
      </c>
      <c r="AZ22" s="19">
        <f>'[2]Mkt Shares'!$O$9</f>
        <v>0</v>
      </c>
      <c r="BA22" s="19">
        <f>'[2]Mkt Shares'!$O$11</f>
        <v>0</v>
      </c>
      <c r="BB22" s="19">
        <f>'[2]Mkt Shares'!$O$12</f>
        <v>0</v>
      </c>
      <c r="BC22" s="19">
        <f>'[2]Mkt Shares'!$O$13</f>
        <v>0.4583180995801333</v>
      </c>
      <c r="BD22" s="19">
        <f>'[2]Mkt Shares'!$O$14</f>
        <v>0</v>
      </c>
      <c r="BE22" s="5">
        <f>'[4]Fltsummary'!AE30</f>
        <v>0.696903192424542</v>
      </c>
      <c r="BF22" s="5">
        <f>'[4]Fltsummary'!AG30</f>
        <v>0.0930940246419699</v>
      </c>
      <c r="BG22" s="5">
        <f>'[4]Fltsummary'!AJ30</f>
        <v>0.0006667539543685117</v>
      </c>
      <c r="BH22" s="5">
        <f>'[4]Fltsummary'!AK30</f>
        <v>0</v>
      </c>
      <c r="BI22" s="5">
        <f>'[4]Fltsummary'!AH30</f>
        <v>0.0004567278044626476</v>
      </c>
      <c r="BJ22" s="5">
        <f>'[4]Fltsummary'!AF30</f>
        <v>5.916988434244704E-06</v>
      </c>
      <c r="BK22" s="5">
        <f>'[4]Fltsummary'!AI30</f>
        <v>0.20887338272443823</v>
      </c>
      <c r="BL22" s="5">
        <f>'[4]Fltsummary'!AL30</f>
        <v>1.4617842732363422E-09</v>
      </c>
      <c r="BM22" s="3">
        <f>'[4]VMTSummary'!V30</f>
        <v>2049.930662631463</v>
      </c>
      <c r="BN22" s="3">
        <f>'[4]VMTSummary'!W30</f>
        <v>0.01729565323826794</v>
      </c>
      <c r="BO22" s="3">
        <f>'[4]VMTSummary'!X30</f>
        <v>314.2168324308704</v>
      </c>
      <c r="BP22" s="3">
        <f>'[4]VMTSummary'!Y30</f>
        <v>1.2013298569999624</v>
      </c>
      <c r="BQ22" s="3">
        <f>'[4]VMTSummary'!Z30</f>
        <v>727.0041337529357</v>
      </c>
      <c r="BR22" s="3">
        <f>'[4]VMTSummary'!AA30</f>
        <v>2.270731944141301</v>
      </c>
      <c r="BS22" s="3">
        <f>'[4]VMTSummary'!AB30</f>
        <v>0</v>
      </c>
      <c r="BT22" s="3">
        <f>'[4]VMTSummary'!AC30</f>
        <v>3.416478779236807E-07</v>
      </c>
      <c r="BU22" s="3">
        <f>'[4]VMTSummary'!T30</f>
        <v>3094.6409866112967</v>
      </c>
      <c r="BV22" s="3"/>
      <c r="BW22" s="7">
        <f>+'[2]SCChoice'!$O$253</f>
        <v>0.4195260423990109</v>
      </c>
      <c r="BX22" s="7">
        <f>+'[2]SCChoice'!$O$254</f>
        <v>0.11499482616051514</v>
      </c>
      <c r="BY22" s="7">
        <f>+'[2]SCChoice'!$O$255</f>
        <v>0</v>
      </c>
      <c r="BZ22" s="7">
        <f>+'[2]SCChoice'!$O$256</f>
        <v>0</v>
      </c>
      <c r="CA22" s="7">
        <f>+'[2]SCChoice'!$O$258</f>
        <v>0</v>
      </c>
      <c r="CB22" s="7">
        <f>+'[2]SCChoice'!$O$259</f>
        <v>0</v>
      </c>
      <c r="CC22" s="7">
        <f>+'[2]SCChoice'!$O$260</f>
        <v>0.465479131440474</v>
      </c>
      <c r="CD22" s="7">
        <f>+'[2]SCChoice'!$O$261</f>
        <v>0</v>
      </c>
      <c r="CE22" s="7">
        <f>+'[2]LCChoice'!$O$253</f>
        <v>0.3726237472551618</v>
      </c>
      <c r="CF22" s="7">
        <f>+'[2]LCChoice'!$O$254</f>
        <v>0.17995082820615302</v>
      </c>
      <c r="CG22" s="7">
        <f>+'[2]LCChoice'!$O$255</f>
        <v>0</v>
      </c>
      <c r="CH22" s="7">
        <f>+'[2]LCChoice'!$O$256</f>
        <v>0</v>
      </c>
      <c r="CI22" s="7">
        <f>+'[2]LCChoice'!$O$258</f>
        <v>0</v>
      </c>
      <c r="CJ22" s="7">
        <f>+'[2]LCChoice'!$O$259</f>
        <v>0</v>
      </c>
      <c r="CK22" s="7">
        <f>+'[2]LCChoice'!$O$260</f>
        <v>0.4474254245386852</v>
      </c>
      <c r="CL22" s="7">
        <f>+'[2]LCChoice'!$O$261</f>
        <v>0</v>
      </c>
      <c r="CM22" s="7">
        <f>+'[2]PUChoice'!$O$253</f>
        <v>0.4439103453228145</v>
      </c>
      <c r="CN22" s="7">
        <f>+'[2]PUChoice'!$O$254</f>
        <v>0.08046619242905105</v>
      </c>
      <c r="CO22" s="7">
        <f>+'[2]PUChoice'!$O$255</f>
        <v>0</v>
      </c>
      <c r="CP22" s="7">
        <f>+'[2]PUChoice'!$O$256</f>
        <v>0</v>
      </c>
      <c r="CQ22" s="7">
        <f>+'[2]PUChoice'!$O$258</f>
        <v>0</v>
      </c>
      <c r="CR22" s="7">
        <f>+'[2]PUChoice'!$O$259</f>
        <v>0</v>
      </c>
      <c r="CS22" s="7">
        <f>+'[2]PUChoice'!$O$260</f>
        <v>0.4756234622481345</v>
      </c>
      <c r="CT22" s="7">
        <f>+'[2]PUChoice'!$O$261</f>
        <v>0</v>
      </c>
      <c r="CU22" s="7">
        <f>+'[2]SSUChoice'!$O$253</f>
        <v>0.37963496956093157</v>
      </c>
      <c r="CV22" s="7">
        <f>+'[2]SSUChoice'!$O$254</f>
        <v>0.15825788230650195</v>
      </c>
      <c r="CW22" s="7">
        <f>+'[2]SSUChoice'!$O$255</f>
        <v>0</v>
      </c>
      <c r="CX22" s="7">
        <f>+'[2]SSUChoice'!$O$256</f>
        <v>0</v>
      </c>
      <c r="CY22" s="7">
        <f>+'[2]SSUChoice'!$O$258</f>
        <v>0</v>
      </c>
      <c r="CZ22" s="7">
        <f>+'[2]SSUChoice'!$O$259</f>
        <v>0</v>
      </c>
      <c r="DA22" s="7">
        <f>+'[2]SSUChoice'!$O$260</f>
        <v>0.46210714813256654</v>
      </c>
      <c r="DB22" s="7">
        <f>+'[2]SSUChoice'!$O$261</f>
        <v>0</v>
      </c>
      <c r="DC22" s="7">
        <f>+'[2]LSUChoice'!$O$253</f>
        <v>0.3894170858607038</v>
      </c>
      <c r="DD22" s="7">
        <f>+'[2]LSUChoice'!$O$254</f>
        <v>0.15454362525054738</v>
      </c>
      <c r="DE22" s="7">
        <f>+'[2]LSUChoice'!$O$255</f>
        <v>0</v>
      </c>
      <c r="DF22" s="7">
        <f>+'[2]LSUChoice'!$O$256</f>
        <v>0</v>
      </c>
      <c r="DG22" s="7">
        <f>+'[2]LSUChoice'!$O$258</f>
        <v>0</v>
      </c>
      <c r="DH22" s="7">
        <f>+'[2]LSUChoice'!$O$259</f>
        <v>0</v>
      </c>
      <c r="DI22" s="7">
        <f>+'[2]LSUChoice'!$O$260</f>
        <v>0.45603928888874884</v>
      </c>
      <c r="DJ22" s="7">
        <f>+'[2]LSUChoice'!$O$261</f>
        <v>0</v>
      </c>
      <c r="DK22" s="7">
        <f>+'[2]MPG'!$O$81</f>
        <v>49.22244174325851</v>
      </c>
      <c r="DL22" s="7">
        <f>+'[2]MPG'!$O$97</f>
        <v>45.50150158148912</v>
      </c>
      <c r="DM22" s="7">
        <f>+'[2]MPG'!$O$113</f>
        <v>34.41246894236243</v>
      </c>
      <c r="DN22" s="7">
        <f>+'[2]MPG'!$O$129</f>
        <v>40.018802624756816</v>
      </c>
      <c r="DO22" s="7">
        <f>+'[2]MPG'!$O$145</f>
        <v>34.78170714906528</v>
      </c>
      <c r="DP22" s="7">
        <f>+'[2]MPG'!$O$32</f>
        <v>42.81811868841965</v>
      </c>
      <c r="DQ22" s="7">
        <f>+'[2]MPG'!$O$48</f>
        <v>47.11435818722752</v>
      </c>
      <c r="DR22" s="7">
        <f>+'[2]MPG'!$O$64</f>
        <v>36.45048213333306</v>
      </c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>
        <f>+'[4]HVY TRK ENERGY'!O70*'[4]HVY TRK ENERGY'!K70</f>
        <v>4.724917138436075</v>
      </c>
      <c r="EF22">
        <f>+'[4]HVY TRK ENERGY'!M70*'[4]HVY TRK ENERGY'!K70</f>
        <v>0.37049623756392575</v>
      </c>
      <c r="EI22" s="6">
        <f>'[3]Fuel $'!D$49</f>
        <v>0.8590719882082545</v>
      </c>
      <c r="EJ22" s="6">
        <f>'[3]Fuel $'!D$50</f>
        <v>1.0026362390638255</v>
      </c>
      <c r="EK22" s="6">
        <f>'[3]Fuel $'!D$51</f>
        <v>1.197861488516857</v>
      </c>
      <c r="EL22" s="4">
        <f>'[3]Fuel $'!D$52</f>
        <v>1.0535973901924667</v>
      </c>
      <c r="EM22" s="4">
        <f>'[3]Fuel $'!D$53</f>
        <v>0.9032401631180872</v>
      </c>
      <c r="EN22" s="4">
        <f>'[3]Fuel $'!D$54</f>
        <v>1.20376521871499</v>
      </c>
      <c r="EO22" s="6">
        <f>+'[3]Fuel $'!$D$21</f>
        <v>0.3821460394997208</v>
      </c>
      <c r="EP22" s="6">
        <f>'[3]Fuel $'!D29</f>
        <v>3.413036392442401</v>
      </c>
      <c r="EQ22" s="6">
        <f>'[3]Fuel $'!D55</f>
        <v>1.7883265334612484</v>
      </c>
      <c r="ES22" s="27">
        <f>+'[3]Conv'!$D$324</f>
        <v>17.2544</v>
      </c>
      <c r="ET22" s="27">
        <f>+'[3]Diesel'!$D$320</f>
        <v>15.6744</v>
      </c>
      <c r="EU22" s="27">
        <f>'[3]CNGV'!$D$709</f>
        <v>17.1432</v>
      </c>
      <c r="EV22" s="27">
        <f>+'[3]BEV100'!$D$1176</f>
        <v>48.942690000000056</v>
      </c>
      <c r="EW22" s="27">
        <f>+'[3]PHEV10'!$D$1432</f>
        <v>43.93119300000006</v>
      </c>
      <c r="EX22" s="27">
        <f>+'[3]PHEV40'!$D$1594</f>
        <v>48.97199700000006</v>
      </c>
      <c r="EY22" s="30">
        <f>+'[3]FCEV'!$D$751</f>
        <v>74.5008</v>
      </c>
    </row>
    <row r="23" spans="1:157" ht="12.75">
      <c r="A23">
        <v>2021</v>
      </c>
      <c r="B23" s="19">
        <f>+'[4]LT ICE'!AI61+'[4]LT SI HEV GAS'!AI61+'[4]LT SI PHEV'!AI61-'[4]LT SI PHEV'!BC61+'[4]LT D PHEV'!AI61-'[4]LT D PHEV'!BC61+'[4]auto ICE'!AI61+'[4]auto SI HEV Gas'!AI61+'[4]auto SI PHEV'!AI61-'[4]auto SI PHEV'!BC61+'[4]auto D PHEV'!AI61-'[4]auto D PHEV'!BC61</f>
        <v>13.716807022389656</v>
      </c>
      <c r="C23" s="19">
        <f>+'[4]LT Dsl'!AI61+'[4]auto Dsl'!AI61</f>
        <v>1.6711297493603634</v>
      </c>
      <c r="D23" s="25">
        <f>+'[4]auto CNG'!AI61+'[4]LT CNG'!AI61</f>
        <v>0.006442046377507039</v>
      </c>
      <c r="E23" s="25">
        <f>+'[4]auto FCV'!AI61+'[4]LT FCV'!AI61</f>
        <v>8.594986999883777E-09</v>
      </c>
      <c r="F23" s="25">
        <f>'[4]auto SI PHEV'!BC61+'[4]LT SI PHEV'!BC61</f>
        <v>0.0016954871457239623</v>
      </c>
      <c r="G23" s="25">
        <f>'[4]auto D PHEV'!BC61+'[4]LT D PHEV'!BC61</f>
        <v>0</v>
      </c>
      <c r="H23" s="25">
        <f>'[4]auto EV'!AI61+'[4]LT EV'!AI61</f>
        <v>3.1887733391551076E-05</v>
      </c>
      <c r="I23" s="25">
        <f t="shared" si="0"/>
        <v>15.39610620160163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9">
        <f t="shared" si="4"/>
        <v>0.08348197781356242</v>
      </c>
      <c r="Z23" s="19"/>
      <c r="AA23" s="19"/>
      <c r="AB23" s="4">
        <f t="shared" si="5"/>
        <v>236.80037236716427</v>
      </c>
      <c r="AC23" s="4">
        <f t="shared" si="6"/>
        <v>26.235934922678013</v>
      </c>
      <c r="AD23" s="4">
        <f t="shared" si="7"/>
        <v>0.110731046773693</v>
      </c>
      <c r="AE23" s="4">
        <f t="shared" si="8"/>
        <v>6.405988206794977E-07</v>
      </c>
      <c r="AF23" s="4">
        <f t="shared" si="9"/>
        <v>0.0742462627472759</v>
      </c>
      <c r="AG23" s="4">
        <f t="shared" si="10"/>
        <v>0</v>
      </c>
      <c r="AH23" s="4">
        <f t="shared" si="11"/>
        <v>0.0015644095853953595</v>
      </c>
      <c r="AI23" s="4">
        <f t="shared" si="12"/>
        <v>263.2228496495475</v>
      </c>
      <c r="AJ23" s="2">
        <f>+EO23*8*(MAX(D$12:D23)-D$12)*(10^9)*8.5136/1000000000</f>
        <v>0.0049173698389151765</v>
      </c>
      <c r="AK23" s="5">
        <f t="shared" si="1"/>
        <v>0.15720605721304387</v>
      </c>
      <c r="AL23" s="5">
        <f t="shared" si="2"/>
        <v>0</v>
      </c>
      <c r="AM23" s="5">
        <f t="shared" si="3"/>
        <v>0</v>
      </c>
      <c r="AN23" s="2">
        <f t="shared" si="13"/>
        <v>1.932203009746659E-05</v>
      </c>
      <c r="AO23" s="2">
        <f t="shared" si="14"/>
        <v>1.113840652795612E-05</v>
      </c>
      <c r="AP23" s="3"/>
      <c r="AQ23" s="3">
        <f>'[4]VehFleetValuSummary'!T17</f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5">
        <f>'[4]Fltsummary'!AE31</f>
        <v>0.6600467344852547</v>
      </c>
      <c r="BF23" s="5">
        <f>'[4]Fltsummary'!AG31</f>
        <v>0.10046497060861821</v>
      </c>
      <c r="BG23" s="5">
        <f>'[4]Fltsummary'!AJ31</f>
        <v>0.0006323511239486171</v>
      </c>
      <c r="BH23" s="5">
        <f>'[4]Fltsummary'!AK31</f>
        <v>0</v>
      </c>
      <c r="BI23" s="5">
        <f>'[4]Fltsummary'!AH31</f>
        <v>0.00038637103410310786</v>
      </c>
      <c r="BJ23" s="5">
        <f>'[4]Fltsummary'!AF31</f>
        <v>4.784651778339953E-06</v>
      </c>
      <c r="BK23" s="5">
        <f>'[4]Fltsummary'!AI31</f>
        <v>0.23846478670951823</v>
      </c>
      <c r="BL23" s="5">
        <f>'[4]Fltsummary'!AL31</f>
        <v>1.3867789258261025E-09</v>
      </c>
      <c r="BM23" s="3">
        <f>'[4]VMTSummary'!V31</f>
        <v>1970.4390454318464</v>
      </c>
      <c r="BN23" s="3">
        <f>'[4]VMTSummary'!W31</f>
        <v>0.014189441397342264</v>
      </c>
      <c r="BO23" s="3">
        <f>'[4]VMTSummary'!X31</f>
        <v>341.41210626828956</v>
      </c>
      <c r="BP23" s="3">
        <f>'[4]VMTSummary'!Y31</f>
        <v>1.013259016172976</v>
      </c>
      <c r="BQ23" s="3">
        <f>'[4]VMTSummary'!Z31</f>
        <v>838.0585458598144</v>
      </c>
      <c r="BR23" s="3">
        <f>'[4]VMTSummary'!AA31</f>
        <v>2.1128478231022</v>
      </c>
      <c r="BS23" s="3">
        <f>'[4]VMTSummary'!AB31</f>
        <v>0</v>
      </c>
      <c r="BT23" s="3">
        <f>'[4]VMTSummary'!AC31</f>
        <v>2.2389857851135497E-07</v>
      </c>
      <c r="BU23" s="3">
        <f>'[4]VMTSummary'!T31</f>
        <v>3153.049994064522</v>
      </c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>
        <f>+'[4]HVY TRK ENERGY'!O71*'[4]HVY TRK ENERGY'!K71</f>
        <v>4.769614777678031</v>
      </c>
      <c r="EF23">
        <f>+'[4]HVY TRK ENERGY'!M71*'[4]HVY TRK ENERGY'!K71</f>
        <v>0.3729826883219685</v>
      </c>
      <c r="EI23" s="4">
        <f aca="true" t="shared" si="19" ref="EI23:EQ26">+EI22+(EI$27-EI$22)/5</f>
        <v>0.8414874283351612</v>
      </c>
      <c r="EJ23" s="4">
        <f t="shared" si="19"/>
        <v>0.974958342427061</v>
      </c>
      <c r="EK23" s="4">
        <f t="shared" si="19"/>
        <v>1.1664495105557187</v>
      </c>
      <c r="EL23" s="4">
        <f t="shared" si="19"/>
        <v>1.0227655686268722</v>
      </c>
      <c r="EM23" s="4">
        <f t="shared" si="19"/>
        <v>0.8770005527136204</v>
      </c>
      <c r="EN23" s="4">
        <f t="shared" si="19"/>
        <v>1.1721366976811145</v>
      </c>
      <c r="EO23" s="4">
        <f t="shared" si="19"/>
        <v>0.3821460394997208</v>
      </c>
      <c r="EP23" s="4">
        <f t="shared" si="19"/>
        <v>3.413036392442401</v>
      </c>
      <c r="EQ23" s="4">
        <f t="shared" si="19"/>
        <v>1.7883265334612484</v>
      </c>
      <c r="ES23" s="4">
        <f aca="true" t="shared" si="20" ref="ES23:EY26">+ES22+(ES$27-ES$22)/5</f>
        <v>17.26352</v>
      </c>
      <c r="ET23" s="4">
        <f t="shared" si="20"/>
        <v>15.69952</v>
      </c>
      <c r="EU23" s="4">
        <f t="shared" si="20"/>
        <v>17.1888</v>
      </c>
      <c r="EV23" s="4">
        <f t="shared" si="20"/>
        <v>49.05991800000005</v>
      </c>
      <c r="EW23" s="4">
        <f t="shared" si="20"/>
        <v>43.79051940000006</v>
      </c>
      <c r="EX23" s="4">
        <f t="shared" si="20"/>
        <v>49.09508640000006</v>
      </c>
      <c r="EY23" s="4">
        <f t="shared" si="20"/>
        <v>74.53168</v>
      </c>
      <c r="FA23" s="4"/>
    </row>
    <row r="24" spans="1:155" ht="12.75">
      <c r="A24">
        <v>2022</v>
      </c>
      <c r="B24" s="19">
        <f>+'[4]LT ICE'!AI62+'[4]LT SI HEV GAS'!AI62+'[4]LT SI PHEV'!AI62-'[4]LT SI PHEV'!BC62+'[4]LT D PHEV'!AI62-'[4]LT D PHEV'!BC62+'[4]auto ICE'!AI62+'[4]auto SI HEV Gas'!AI62+'[4]auto SI PHEV'!AI62-'[4]auto SI PHEV'!BC62+'[4]auto D PHEV'!AI62-'[4]auto D PHEV'!BC62</f>
        <v>13.510709076722362</v>
      </c>
      <c r="C24" s="19">
        <f>+'[4]LT Dsl'!AI62+'[4]auto Dsl'!AI62</f>
        <v>1.7856709611381882</v>
      </c>
      <c r="D24" s="25">
        <f>+'[4]auto CNG'!AI62+'[4]LT CNG'!AI62</f>
        <v>0.0054248807067661395</v>
      </c>
      <c r="E24" s="25">
        <f>+'[4]auto FCV'!AI62+'[4]LT FCV'!AI62</f>
        <v>4.477595904050965E-09</v>
      </c>
      <c r="F24" s="25">
        <f>'[4]auto SI PHEV'!BC62+'[4]LT SI PHEV'!BC62</f>
        <v>0.0015806765342427835</v>
      </c>
      <c r="G24" s="25">
        <f>'[4]auto D PHEV'!BC62+'[4]LT D PHEV'!BC62</f>
        <v>0</v>
      </c>
      <c r="H24" s="25">
        <f>'[4]auto EV'!AI62+'[4]LT EV'!AI62</f>
        <v>2.603737448899886E-05</v>
      </c>
      <c r="I24" s="25">
        <f t="shared" si="0"/>
        <v>15.303411636953644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9">
        <f t="shared" si="4"/>
        <v>0.08133791911283975</v>
      </c>
      <c r="Z24" s="19"/>
      <c r="AA24" s="19"/>
      <c r="AB24" s="4">
        <f t="shared" si="5"/>
        <v>233.36561402695773</v>
      </c>
      <c r="AC24" s="4">
        <f t="shared" si="6"/>
        <v>28.079033022352</v>
      </c>
      <c r="AD24" s="4">
        <f t="shared" si="7"/>
        <v>0.09349456405269035</v>
      </c>
      <c r="AE24" s="4">
        <f t="shared" si="8"/>
        <v>3.3386101325155425E-07</v>
      </c>
      <c r="AF24" s="4">
        <f t="shared" si="9"/>
        <v>0.06899628697937601</v>
      </c>
      <c r="AG24" s="4">
        <f t="shared" si="10"/>
        <v>0</v>
      </c>
      <c r="AH24" s="4">
        <f t="shared" si="11"/>
        <v>0.0012804437667021736</v>
      </c>
      <c r="AI24" s="4">
        <f t="shared" si="12"/>
        <v>261.60841867796944</v>
      </c>
      <c r="AJ24" s="2">
        <f>+EO24*8*(MAX(D$12:D24)-D$12)*(10^9)*8.5136/1000000000</f>
        <v>0.0049173698389151765</v>
      </c>
      <c r="AK24" s="5">
        <f t="shared" si="1"/>
        <v>0.15720605721304387</v>
      </c>
      <c r="AL24" s="5">
        <f t="shared" si="2"/>
        <v>0</v>
      </c>
      <c r="AM24" s="5">
        <f t="shared" si="3"/>
        <v>0</v>
      </c>
      <c r="AN24" s="2">
        <f t="shared" si="13"/>
        <v>1.932203009746659E-05</v>
      </c>
      <c r="AO24" s="2">
        <f t="shared" si="14"/>
        <v>1.113840652795612E-05</v>
      </c>
      <c r="AP24" s="3"/>
      <c r="AQ24" s="3">
        <f>'[4]VehFleetValuSummary'!T18</f>
        <v>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5">
        <f>'[4]Fltsummary'!AE32</f>
        <v>0.62595711597521</v>
      </c>
      <c r="BF24" s="5">
        <f>'[4]Fltsummary'!AG32</f>
        <v>0.10696693695989902</v>
      </c>
      <c r="BG24" s="5">
        <f>'[4]Fltsummary'!AJ32</f>
        <v>0.0005955798967909172</v>
      </c>
      <c r="BH24" s="5">
        <f>'[4]Fltsummary'!AK32</f>
        <v>0</v>
      </c>
      <c r="BI24" s="5">
        <f>'[4]Fltsummary'!AH32</f>
        <v>0.0003206351552074187</v>
      </c>
      <c r="BJ24" s="5">
        <f>'[4]Fltsummary'!AF32</f>
        <v>3.858187799806085E-06</v>
      </c>
      <c r="BK24" s="5">
        <f>'[4]Fltsummary'!AI32</f>
        <v>0.2661558725171072</v>
      </c>
      <c r="BL24" s="5">
        <f>'[4]Fltsummary'!AL32</f>
        <v>1.3079857499559167E-09</v>
      </c>
      <c r="BM24" s="3">
        <f>'[4]VMTSummary'!V32</f>
        <v>1902.2967605621134</v>
      </c>
      <c r="BN24" s="3">
        <f>'[4]VMTSummary'!W32</f>
        <v>0.011617262330947311</v>
      </c>
      <c r="BO24" s="3">
        <f>'[4]VMTSummary'!X32</f>
        <v>366.4506878836195</v>
      </c>
      <c r="BP24" s="3">
        <f>'[4]VMTSummary'!Y32</f>
        <v>0.8422738861251984</v>
      </c>
      <c r="BQ24" s="3">
        <f>'[4]VMTSummary'!Z32</f>
        <v>944.7627977015954</v>
      </c>
      <c r="BR24" s="3">
        <f>'[4]VMTSummary'!AA32</f>
        <v>1.9514695276088394</v>
      </c>
      <c r="BS24" s="3">
        <f>'[4]VMTSummary'!AB32</f>
        <v>0</v>
      </c>
      <c r="BT24" s="3">
        <f>'[4]VMTSummary'!AC32</f>
        <v>1.0824208200092255E-07</v>
      </c>
      <c r="BU24" s="3">
        <f>'[4]VMTSummary'!T32</f>
        <v>3216.3156069316356</v>
      </c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>
        <f>+'[4]HVY TRK ENERGY'!O72*'[4]HVY TRK ENERGY'!K72</f>
        <v>4.807555992888733</v>
      </c>
      <c r="EF24">
        <f>+'[4]HVY TRK ENERGY'!M72*'[4]HVY TRK ENERGY'!K72</f>
        <v>0.37627916211126744</v>
      </c>
      <c r="EI24" s="4">
        <f t="shared" si="19"/>
        <v>0.823902868462068</v>
      </c>
      <c r="EJ24" s="4">
        <f t="shared" si="19"/>
        <v>0.9472804457902966</v>
      </c>
      <c r="EK24" s="4">
        <f t="shared" si="19"/>
        <v>1.1350375325945803</v>
      </c>
      <c r="EL24" s="4">
        <f t="shared" si="19"/>
        <v>0.9919337470612776</v>
      </c>
      <c r="EM24" s="4">
        <f t="shared" si="19"/>
        <v>0.8507609423091537</v>
      </c>
      <c r="EN24" s="4">
        <f t="shared" si="19"/>
        <v>1.140508176647239</v>
      </c>
      <c r="EO24" s="4">
        <f t="shared" si="19"/>
        <v>0.3821460394997208</v>
      </c>
      <c r="EP24" s="4">
        <f t="shared" si="19"/>
        <v>3.413036392442401</v>
      </c>
      <c r="EQ24" s="4">
        <f t="shared" si="19"/>
        <v>1.7883265334612484</v>
      </c>
      <c r="ES24" s="4">
        <f t="shared" si="20"/>
        <v>17.27264</v>
      </c>
      <c r="ET24" s="4">
        <f t="shared" si="20"/>
        <v>15.724639999999999</v>
      </c>
      <c r="EU24" s="4">
        <f t="shared" si="20"/>
        <v>17.2344</v>
      </c>
      <c r="EV24" s="4">
        <f t="shared" si="20"/>
        <v>49.17714600000005</v>
      </c>
      <c r="EW24" s="4">
        <f t="shared" si="20"/>
        <v>43.64984580000006</v>
      </c>
      <c r="EX24" s="4">
        <f t="shared" si="20"/>
        <v>49.21817580000007</v>
      </c>
      <c r="EY24" s="4">
        <f t="shared" si="20"/>
        <v>74.56255999999999</v>
      </c>
    </row>
    <row r="25" spans="1:155" ht="12.75">
      <c r="A25">
        <v>2023</v>
      </c>
      <c r="B25" s="19">
        <f>+'[4]LT ICE'!AI63+'[4]LT SI HEV GAS'!AI63+'[4]LT SI PHEV'!AI63-'[4]LT SI PHEV'!BC63+'[4]LT D PHEV'!AI63-'[4]LT D PHEV'!BC63+'[4]auto ICE'!AI63+'[4]auto SI HEV Gas'!AI63+'[4]auto SI PHEV'!AI63-'[4]auto SI PHEV'!BC63+'[4]auto D PHEV'!AI63-'[4]auto D PHEV'!BC63</f>
        <v>13.33521835082863</v>
      </c>
      <c r="C25" s="19">
        <f>+'[4]LT Dsl'!AI63+'[4]auto Dsl'!AI63</f>
        <v>1.8856274273403217</v>
      </c>
      <c r="D25" s="25">
        <f>+'[4]auto CNG'!AI63+'[4]LT CNG'!AI63</f>
        <v>0.0045337794109339856</v>
      </c>
      <c r="E25" s="25">
        <f>+'[4]auto FCV'!AI63+'[4]LT FCV'!AI63</f>
        <v>-8.268867456327898E-11</v>
      </c>
      <c r="F25" s="25">
        <f>'[4]auto SI PHEV'!BC63+'[4]LT SI PHEV'!BC63</f>
        <v>0.0014590395061528185</v>
      </c>
      <c r="G25" s="25">
        <f>'[4]auto D PHEV'!BC63+'[4]LT D PHEV'!BC63</f>
        <v>0</v>
      </c>
      <c r="H25" s="25">
        <f>'[4]auto EV'!AI63+'[4]LT EV'!AI63</f>
        <v>2.1018198480380312E-05</v>
      </c>
      <c r="I25" s="25">
        <f t="shared" si="0"/>
        <v>15.22685961520183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9">
        <f t="shared" si="4"/>
        <v>0.07931011617673278</v>
      </c>
      <c r="Z25" s="19"/>
      <c r="AA25" s="19"/>
      <c r="AB25" s="4">
        <f t="shared" si="5"/>
        <v>230.45604308661615</v>
      </c>
      <c r="AC25" s="4">
        <f t="shared" si="6"/>
        <v>29.6981794300275</v>
      </c>
      <c r="AD25" s="4">
        <f t="shared" si="7"/>
        <v>0.07834370822093928</v>
      </c>
      <c r="AE25" s="4">
        <f t="shared" si="8"/>
        <v>-6.168032684715476E-09</v>
      </c>
      <c r="AF25" s="4">
        <f t="shared" si="9"/>
        <v>0.06348160111980602</v>
      </c>
      <c r="AG25" s="4">
        <f t="shared" si="10"/>
        <v>0</v>
      </c>
      <c r="AH25" s="4">
        <f t="shared" si="11"/>
        <v>0.0010360789366980997</v>
      </c>
      <c r="AI25" s="4">
        <f t="shared" si="12"/>
        <v>260.29708389875304</v>
      </c>
      <c r="AJ25" s="2">
        <f>+EO25*8*(MAX(D$12:D25)-D$12)*(10^9)*8.5136/1000000000</f>
        <v>0.0049173698389151765</v>
      </c>
      <c r="AK25" s="5">
        <f t="shared" si="1"/>
        <v>0.15720605721304387</v>
      </c>
      <c r="AL25" s="5">
        <f t="shared" si="2"/>
        <v>0</v>
      </c>
      <c r="AM25" s="5">
        <f t="shared" si="3"/>
        <v>0</v>
      </c>
      <c r="AN25" s="2">
        <f t="shared" si="13"/>
        <v>1.932203009746659E-05</v>
      </c>
      <c r="AO25" s="2">
        <f t="shared" si="14"/>
        <v>1.113840652795612E-05</v>
      </c>
      <c r="AP25" s="3"/>
      <c r="AQ25" s="3">
        <f>'[4]VehFleetValuSummary'!T19</f>
        <v>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5">
        <f>'[4]Fltsummary'!AE33</f>
        <v>0.5945252299027842</v>
      </c>
      <c r="BF25" s="5">
        <f>'[4]Fltsummary'!AG33</f>
        <v>0.11259631120759594</v>
      </c>
      <c r="BG25" s="5">
        <f>'[4]Fltsummary'!AJ33</f>
        <v>0.0005558613873867416</v>
      </c>
      <c r="BH25" s="5">
        <f>'[4]Fltsummary'!AK33</f>
        <v>0</v>
      </c>
      <c r="BI25" s="5">
        <f>'[4]Fltsummary'!AH33</f>
        <v>0.000264206921529846</v>
      </c>
      <c r="BJ25" s="5">
        <f>'[4]Fltsummary'!AF33</f>
        <v>3.090503928906681E-06</v>
      </c>
      <c r="BK25" s="5">
        <f>'[4]Fltsummary'!AI33</f>
        <v>0.29205529885015136</v>
      </c>
      <c r="BL25" s="5">
        <f>'[4]Fltsummary'!AL33</f>
        <v>1.2266227870894654E-09</v>
      </c>
      <c r="BM25" s="3">
        <f>'[4]VMTSummary'!V33</f>
        <v>1843.6014714633482</v>
      </c>
      <c r="BN25" s="3">
        <f>'[4]VMTSummary'!W33</f>
        <v>0.00943027462214795</v>
      </c>
      <c r="BO25" s="3">
        <f>'[4]VMTSummary'!X33</f>
        <v>388.7907089066939</v>
      </c>
      <c r="BP25" s="3">
        <f>'[4]VMTSummary'!Y33</f>
        <v>0.6948596497527271</v>
      </c>
      <c r="BQ25" s="3">
        <f>'[4]VMTSummary'!Z33</f>
        <v>1047.1340425225962</v>
      </c>
      <c r="BR25" s="3">
        <f>'[4]VMTSummary'!AA33</f>
        <v>1.7856592291750584</v>
      </c>
      <c r="BS25" s="3">
        <f>'[4]VMTSummary'!AB33</f>
        <v>0</v>
      </c>
      <c r="BT25" s="3">
        <f>'[4]VMTSummary'!AC33</f>
        <v>-1.841222720743264E-09</v>
      </c>
      <c r="BU25" s="3">
        <f>'[4]VMTSummary'!T33</f>
        <v>3282.016172044348</v>
      </c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>
        <f>+'[4]HVY TRK ENERGY'!O73*'[4]HVY TRK ENERGY'!K73</f>
        <v>4.854144085140122</v>
      </c>
      <c r="EF25">
        <f>+'[4]HVY TRK ENERGY'!M73*'[4]HVY TRK ENERGY'!K73</f>
        <v>0.38088001585987835</v>
      </c>
      <c r="EI25" s="4">
        <f t="shared" si="19"/>
        <v>0.8063183085889747</v>
      </c>
      <c r="EJ25" s="4">
        <f t="shared" si="19"/>
        <v>0.9196025491535321</v>
      </c>
      <c r="EK25" s="4">
        <f t="shared" si="19"/>
        <v>1.103625554633442</v>
      </c>
      <c r="EL25" s="4">
        <f t="shared" si="19"/>
        <v>0.961101925495683</v>
      </c>
      <c r="EM25" s="4">
        <f t="shared" si="19"/>
        <v>0.8245213319046869</v>
      </c>
      <c r="EN25" s="4">
        <f t="shared" si="19"/>
        <v>1.1088796556133633</v>
      </c>
      <c r="EO25" s="4">
        <f t="shared" si="19"/>
        <v>0.3821460394997208</v>
      </c>
      <c r="EP25" s="4">
        <f t="shared" si="19"/>
        <v>3.413036392442401</v>
      </c>
      <c r="EQ25" s="4">
        <f t="shared" si="19"/>
        <v>1.7883265334612484</v>
      </c>
      <c r="ES25" s="4">
        <f t="shared" si="20"/>
        <v>17.28176</v>
      </c>
      <c r="ET25" s="4">
        <f t="shared" si="20"/>
        <v>15.749759999999998</v>
      </c>
      <c r="EU25" s="4">
        <f t="shared" si="20"/>
        <v>17.28</v>
      </c>
      <c r="EV25" s="4">
        <f t="shared" si="20"/>
        <v>49.29437400000005</v>
      </c>
      <c r="EW25" s="4">
        <f t="shared" si="20"/>
        <v>43.50917220000006</v>
      </c>
      <c r="EX25" s="4">
        <f t="shared" si="20"/>
        <v>49.34126520000007</v>
      </c>
      <c r="EY25" s="4">
        <f t="shared" si="20"/>
        <v>74.59343999999999</v>
      </c>
    </row>
    <row r="26" spans="1:155" ht="12.75">
      <c r="A26">
        <v>2024</v>
      </c>
      <c r="B26" s="19">
        <f>+'[4]LT ICE'!AI64+'[4]LT SI HEV GAS'!AI64+'[4]LT SI PHEV'!AI64-'[4]LT SI PHEV'!BC64+'[4]LT D PHEV'!AI64-'[4]LT D PHEV'!BC64+'[4]auto ICE'!AI64+'[4]auto SI HEV Gas'!AI64+'[4]auto SI PHEV'!AI64-'[4]auto SI PHEV'!BC64+'[4]auto D PHEV'!AI64-'[4]auto D PHEV'!BC64</f>
        <v>13.185579425219702</v>
      </c>
      <c r="C26" s="19">
        <f>+'[4]LT Dsl'!AI64+'[4]auto Dsl'!AI64</f>
        <v>1.972968604231542</v>
      </c>
      <c r="D26" s="25">
        <f>+'[4]auto CNG'!AI64+'[4]LT CNG'!AI64</f>
        <v>0.0037740616610691755</v>
      </c>
      <c r="E26" s="25">
        <f>+'[4]auto FCV'!AI64+'[4]LT FCV'!AI64</f>
        <v>-5.672040947320007E-09</v>
      </c>
      <c r="F26" s="25">
        <f>'[4]auto SI PHEV'!BC64+'[4]LT SI PHEV'!BC64</f>
        <v>0.0013243903862358091</v>
      </c>
      <c r="G26" s="25">
        <f>'[4]auto D PHEV'!BC64+'[4]LT D PHEV'!BC64</f>
        <v>0</v>
      </c>
      <c r="H26" s="25">
        <f>'[4]auto EV'!AI64+'[4]LT EV'!AI64</f>
        <v>1.687795286841996E-05</v>
      </c>
      <c r="I26" s="25">
        <f t="shared" si="0"/>
        <v>15.163663353779375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9">
        <f t="shared" si="4"/>
        <v>0.07739657228598641</v>
      </c>
      <c r="Z26" s="19"/>
      <c r="AA26" s="19"/>
      <c r="AB26" s="4">
        <f t="shared" si="5"/>
        <v>227.9902715719428</v>
      </c>
      <c r="AC26" s="4">
        <f t="shared" si="6"/>
        <v>31.123342975520064</v>
      </c>
      <c r="AD26" s="4">
        <f t="shared" si="7"/>
        <v>0.06538788271502011</v>
      </c>
      <c r="AE26" s="4">
        <f t="shared" si="8"/>
        <v>-4.2327219870591126E-07</v>
      </c>
      <c r="AF26" s="4">
        <f t="shared" si="9"/>
        <v>0.05743682261132123</v>
      </c>
      <c r="AG26" s="4">
        <f t="shared" si="10"/>
        <v>0</v>
      </c>
      <c r="AH26" s="4">
        <f t="shared" si="11"/>
        <v>0.0008339666897091261</v>
      </c>
      <c r="AI26" s="4">
        <f t="shared" si="12"/>
        <v>259.2372727962067</v>
      </c>
      <c r="AJ26" s="2">
        <f>+EO26*8*(MAX(D$12:D26)-D$12)*(10^9)*8.5136/1000000000</f>
        <v>0.0049173698389151765</v>
      </c>
      <c r="AK26" s="5">
        <f t="shared" si="1"/>
        <v>0.15720605721304387</v>
      </c>
      <c r="AL26" s="5">
        <f t="shared" si="2"/>
        <v>0</v>
      </c>
      <c r="AM26" s="5">
        <f t="shared" si="3"/>
        <v>0</v>
      </c>
      <c r="AN26" s="2">
        <f t="shared" si="13"/>
        <v>1.932203009746659E-05</v>
      </c>
      <c r="AO26" s="2">
        <f t="shared" si="14"/>
        <v>1.113840652795612E-05</v>
      </c>
      <c r="AP26" s="3"/>
      <c r="AQ26" s="3">
        <f>'[4]VehFleetValuSummary'!T20</f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5">
        <f>'[4]Fltsummary'!AE34</f>
        <v>0.5654183417227684</v>
      </c>
      <c r="BF26" s="5">
        <f>'[4]Fltsummary'!AG34</f>
        <v>0.11744528532090251</v>
      </c>
      <c r="BG26" s="5">
        <f>'[4]Fltsummary'!AJ34</f>
        <v>0.0005114263477940632</v>
      </c>
      <c r="BH26" s="5">
        <f>'[4]Fltsummary'!AK34</f>
        <v>0</v>
      </c>
      <c r="BI26" s="5">
        <f>'[4]Fltsummary'!AH34</f>
        <v>0.00021876004263379905</v>
      </c>
      <c r="BJ26" s="5">
        <f>'[4]Fltsummary'!AF34</f>
        <v>2.437054856898896E-06</v>
      </c>
      <c r="BK26" s="5">
        <f>'[4]Fltsummary'!AI34</f>
        <v>0.31640374837959256</v>
      </c>
      <c r="BL26" s="5">
        <f>'[4]Fltsummary'!AL34</f>
        <v>1.131451757133676E-09</v>
      </c>
      <c r="BM26" s="3">
        <f>'[4]VMTSummary'!V34</f>
        <v>1792.6824650814347</v>
      </c>
      <c r="BN26" s="3">
        <f>'[4]VMTSummary'!W34</f>
        <v>0.007579023617450614</v>
      </c>
      <c r="BO26" s="3">
        <f>'[4]VMTSummary'!X34</f>
        <v>408.9768566285845</v>
      </c>
      <c r="BP26" s="3">
        <f>'[4]VMTSummary'!Y34</f>
        <v>0.5718422021304593</v>
      </c>
      <c r="BQ26" s="3">
        <f>'[4]VMTSummary'!Z34</f>
        <v>1145.6193173346842</v>
      </c>
      <c r="BR26" s="3">
        <f>'[4]VMTSummary'!AA34</f>
        <v>1.6090433520219767</v>
      </c>
      <c r="BS26" s="3">
        <f>'[4]VMTSummary'!AB34</f>
        <v>0</v>
      </c>
      <c r="BT26" s="3">
        <f>'[4]VMTSummary'!AC34</f>
        <v>-1.1426323535609714E-07</v>
      </c>
      <c r="BU26" s="3">
        <f>'[4]VMTSummary'!T34</f>
        <v>3349.46710350821</v>
      </c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>
        <f>+'[4]HVY TRK ENERGY'!O74*'[4]HVY TRK ENERGY'!K74</f>
        <v>4.912778127902657</v>
      </c>
      <c r="EF26">
        <f>+'[4]HVY TRK ENERGY'!M74*'[4]HVY TRK ENERGY'!K74</f>
        <v>0.3863930870973443</v>
      </c>
      <c r="EI26" s="4">
        <f t="shared" si="19"/>
        <v>0.7887337487158814</v>
      </c>
      <c r="EJ26" s="4">
        <f t="shared" si="19"/>
        <v>0.8919246525167677</v>
      </c>
      <c r="EK26" s="4">
        <f t="shared" si="19"/>
        <v>1.0722135766723035</v>
      </c>
      <c r="EL26" s="4">
        <f t="shared" si="19"/>
        <v>0.9302701039300884</v>
      </c>
      <c r="EM26" s="4">
        <f t="shared" si="19"/>
        <v>0.7982817215002201</v>
      </c>
      <c r="EN26" s="4">
        <f t="shared" si="19"/>
        <v>1.0772511345794877</v>
      </c>
      <c r="EO26" s="4">
        <f t="shared" si="19"/>
        <v>0.3821460394997208</v>
      </c>
      <c r="EP26" s="4">
        <f t="shared" si="19"/>
        <v>3.413036392442401</v>
      </c>
      <c r="EQ26" s="4">
        <f t="shared" si="19"/>
        <v>1.7883265334612484</v>
      </c>
      <c r="ES26" s="4">
        <f t="shared" si="20"/>
        <v>17.290879999999998</v>
      </c>
      <c r="ET26" s="4">
        <f t="shared" si="20"/>
        <v>15.774879999999998</v>
      </c>
      <c r="EU26" s="4">
        <f t="shared" si="20"/>
        <v>17.3256</v>
      </c>
      <c r="EV26" s="4">
        <f t="shared" si="20"/>
        <v>49.411602000000045</v>
      </c>
      <c r="EW26" s="4">
        <f t="shared" si="20"/>
        <v>43.36849860000006</v>
      </c>
      <c r="EX26" s="4">
        <f t="shared" si="20"/>
        <v>49.46435460000008</v>
      </c>
      <c r="EY26" s="4">
        <f t="shared" si="20"/>
        <v>74.62431999999998</v>
      </c>
    </row>
    <row r="27" spans="1:155" ht="12.75">
      <c r="A27">
        <v>2025</v>
      </c>
      <c r="B27" s="19">
        <f>+'[4]LT ICE'!AI65+'[4]LT SI HEV GAS'!AI65+'[4]LT SI PHEV'!AI65-'[4]LT SI PHEV'!BC65+'[4]LT D PHEV'!AI65-'[4]LT D PHEV'!BC65+'[4]auto ICE'!AI65+'[4]auto SI HEV Gas'!AI65+'[4]auto SI PHEV'!AI65-'[4]auto SI PHEV'!BC65+'[4]auto D PHEV'!AI65-'[4]auto D PHEV'!BC65</f>
        <v>13.05205963757958</v>
      </c>
      <c r="C27" s="19">
        <f>+'[4]LT Dsl'!AI65+'[4]auto Dsl'!AI65</f>
        <v>2.0477965499100064</v>
      </c>
      <c r="D27" s="25">
        <f>+'[4]auto CNG'!AI65+'[4]LT CNG'!AI65</f>
        <v>0.0030969990103245863</v>
      </c>
      <c r="E27" s="25">
        <f>+'[4]auto FCV'!AI65+'[4]LT FCV'!AI65</f>
        <v>-1.3849128537301864E-08</v>
      </c>
      <c r="F27" s="25">
        <f>'[4]auto SI PHEV'!BC65+'[4]LT SI PHEV'!BC65</f>
        <v>0.001170671155822063</v>
      </c>
      <c r="G27" s="25">
        <f>'[4]auto D PHEV'!BC65+'[4]LT D PHEV'!BC65</f>
        <v>0</v>
      </c>
      <c r="H27" s="25">
        <f>'[4]auto EV'!AI65+'[4]LT EV'!AI65</f>
        <v>1.4133081353502197E-05</v>
      </c>
      <c r="I27" s="25">
        <f t="shared" si="0"/>
        <v>15.104137976887959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9">
        <f t="shared" si="4"/>
        <v>0.07553505402672998</v>
      </c>
      <c r="Z27" s="19"/>
      <c r="AA27" s="19"/>
      <c r="AB27" s="4">
        <f t="shared" si="5"/>
        <v>225.80063173012675</v>
      </c>
      <c r="AC27" s="4">
        <f t="shared" si="6"/>
        <v>32.3551854885781</v>
      </c>
      <c r="AD27" s="4">
        <f t="shared" si="7"/>
        <v>0.05379858920815045</v>
      </c>
      <c r="AE27" s="4">
        <f t="shared" si="8"/>
        <v>-1.0339094607779781E-06</v>
      </c>
      <c r="AF27" s="4">
        <f t="shared" si="9"/>
        <v>0.050605567856423936</v>
      </c>
      <c r="AG27" s="4">
        <f t="shared" si="10"/>
        <v>0</v>
      </c>
      <c r="AH27" s="4">
        <f t="shared" si="11"/>
        <v>0.0006999949837337811</v>
      </c>
      <c r="AI27" s="4">
        <f t="shared" si="12"/>
        <v>258.2609203368437</v>
      </c>
      <c r="AJ27" s="2">
        <f>+EO27*8*(MAX(D$12:D27)-D$12)*(10^9)*8.5136/1000000000</f>
        <v>0.0049173698389151765</v>
      </c>
      <c r="AK27" s="5">
        <f t="shared" si="1"/>
        <v>0.15720605721304387</v>
      </c>
      <c r="AL27" s="5">
        <f t="shared" si="2"/>
        <v>0</v>
      </c>
      <c r="AM27" s="5">
        <f t="shared" si="3"/>
        <v>0</v>
      </c>
      <c r="AN27" s="2">
        <f t="shared" si="13"/>
        <v>1.932203009746659E-05</v>
      </c>
      <c r="AO27" s="2">
        <f t="shared" si="14"/>
        <v>1.113840652795612E-05</v>
      </c>
      <c r="AP27" s="3">
        <f>'[2]VehPrice'!$T$132</f>
        <v>460.33703215495495</v>
      </c>
      <c r="AQ27" s="3">
        <f>'[4]VehFleetValuSummary'!T21</f>
        <v>0</v>
      </c>
      <c r="AR27" s="23">
        <f>'[2]VehPrice'!$T$73</f>
        <v>23162.840003304016</v>
      </c>
      <c r="AS27" s="23">
        <f>'[2]VehPrice'!$T$87</f>
        <v>27366.924093237867</v>
      </c>
      <c r="AT27" s="23">
        <f>'[2]VehPrice'!$T$101</f>
        <v>22833.83773412722</v>
      </c>
      <c r="AU27" s="23">
        <f>'[2]VehPrice'!$T$115</f>
        <v>24925.95067582708</v>
      </c>
      <c r="AV27" s="23">
        <f>'[2]VehPrice'!$T$129</f>
        <v>32841.139102839996</v>
      </c>
      <c r="AW27" s="19">
        <f>'[2]Mkt Shares'!$T$6</f>
        <v>0.41371140567919057</v>
      </c>
      <c r="AX27" s="19">
        <f>'[2]Mkt Shares'!$T$7</f>
        <v>0.1264188562354966</v>
      </c>
      <c r="AY27" s="19">
        <f>'[2]Mkt Shares'!$T$8</f>
        <v>0</v>
      </c>
      <c r="AZ27" s="19">
        <f>'[2]Mkt Shares'!$T$9</f>
        <v>0</v>
      </c>
      <c r="BA27" s="19">
        <f>'[2]Mkt Shares'!$T$11</f>
        <v>0</v>
      </c>
      <c r="BB27" s="19">
        <f>'[2]Mkt Shares'!$T$12</f>
        <v>0</v>
      </c>
      <c r="BC27" s="19">
        <f>'[2]Mkt Shares'!$T$13</f>
        <v>0.4598697513773328</v>
      </c>
      <c r="BD27" s="19">
        <f>'[2]Mkt Shares'!$T$14</f>
        <v>0</v>
      </c>
      <c r="BE27" s="5">
        <f>'[4]Fltsummary'!AE35</f>
        <v>0.5385380002199636</v>
      </c>
      <c r="BF27" s="5">
        <f>'[4]Fltsummary'!AG35</f>
        <v>0.12152789098817439</v>
      </c>
      <c r="BG27" s="5">
        <f>'[4]Fltsummary'!AJ35</f>
        <v>0.00046067965244206194</v>
      </c>
      <c r="BH27" s="5">
        <f>'[4]Fltsummary'!AK35</f>
        <v>0</v>
      </c>
      <c r="BI27" s="5">
        <f>'[4]Fltsummary'!AH35</f>
        <v>0.00017987054038607605</v>
      </c>
      <c r="BJ27" s="5">
        <f>'[4]Fltsummary'!AF35</f>
        <v>2.0411152325203302E-06</v>
      </c>
      <c r="BK27" s="5">
        <f>'[4]Fltsummary'!AI35</f>
        <v>0.33929151648904604</v>
      </c>
      <c r="BL27" s="5">
        <f>'[4]Fltsummary'!AL35</f>
        <v>9.947554129501504E-10</v>
      </c>
      <c r="BM27" s="3">
        <f>'[4]VMTSummary'!V35</f>
        <v>1749.5305636345283</v>
      </c>
      <c r="BN27" s="3">
        <f>'[4]VMTSummary'!W35</f>
        <v>0.0062883883715489555</v>
      </c>
      <c r="BO27" s="3">
        <f>'[4]VMTSummary'!X35</f>
        <v>427.0505310917765</v>
      </c>
      <c r="BP27" s="3">
        <f>'[4]VMTSummary'!Y35</f>
        <v>0.46566893591369096</v>
      </c>
      <c r="BQ27" s="3">
        <f>'[4]VMTSummary'!Z35</f>
        <v>1240.6171803471077</v>
      </c>
      <c r="BR27" s="3">
        <f>'[4]VMTSummary'!AA35</f>
        <v>1.4167555270993089</v>
      </c>
      <c r="BS27" s="3">
        <f>'[4]VMTSummary'!AB35</f>
        <v>0</v>
      </c>
      <c r="BT27" s="3">
        <f>'[4]VMTSummary'!AC35</f>
        <v>-2.4022392059848277E-07</v>
      </c>
      <c r="BU27" s="3">
        <f>'[4]VMTSummary'!T35</f>
        <v>3419.086987684573</v>
      </c>
      <c r="BV27" s="3"/>
      <c r="BW27" s="7">
        <f>+'[2]SCChoice'!$T$253</f>
        <v>0.44035660167779644</v>
      </c>
      <c r="BX27" s="7">
        <f>+'[2]SCChoice'!$T$254</f>
        <v>0.09198410140600509</v>
      </c>
      <c r="BY27" s="7">
        <f>+'[2]SCChoice'!$T$255</f>
        <v>0</v>
      </c>
      <c r="BZ27" s="7">
        <f>+'[2]SCChoice'!$T$256</f>
        <v>0</v>
      </c>
      <c r="CA27" s="7">
        <f>+'[2]SCChoice'!$T$258</f>
        <v>0</v>
      </c>
      <c r="CB27" s="7">
        <f>+'[2]SCChoice'!$T$259</f>
        <v>0</v>
      </c>
      <c r="CC27" s="7">
        <f>+'[2]SCChoice'!$T$260</f>
        <v>0.4676592969161985</v>
      </c>
      <c r="CD27" s="7">
        <f>+'[2]SCChoice'!$T$261</f>
        <v>0</v>
      </c>
      <c r="CE27" s="7">
        <f>+'[2]LCChoice'!$T$253</f>
        <v>0.3886722437383059</v>
      </c>
      <c r="CF27" s="7">
        <f>+'[2]LCChoice'!$T$254</f>
        <v>0.1608111944087883</v>
      </c>
      <c r="CG27" s="7">
        <f>+'[2]LCChoice'!$T$255</f>
        <v>0</v>
      </c>
      <c r="CH27" s="7">
        <f>+'[2]LCChoice'!$T$256</f>
        <v>0</v>
      </c>
      <c r="CI27" s="7">
        <f>+'[2]LCChoice'!$T$258</f>
        <v>0</v>
      </c>
      <c r="CJ27" s="7">
        <f>+'[2]LCChoice'!$T$259</f>
        <v>0</v>
      </c>
      <c r="CK27" s="7">
        <f>+'[2]LCChoice'!$T$260</f>
        <v>0.4505165618529058</v>
      </c>
      <c r="CL27" s="7">
        <f>+'[2]LCChoice'!$T$261</f>
        <v>0</v>
      </c>
      <c r="CM27" s="7">
        <f>+'[2]PUChoice'!$T$253</f>
        <v>0.4650435541255654</v>
      </c>
      <c r="CN27" s="7">
        <f>+'[2]PUChoice'!$T$254</f>
        <v>0.061777874769531546</v>
      </c>
      <c r="CO27" s="7">
        <f>+'[2]PUChoice'!$T$255</f>
        <v>0</v>
      </c>
      <c r="CP27" s="7">
        <f>+'[2]PUChoice'!$T$256</f>
        <v>0</v>
      </c>
      <c r="CQ27" s="7">
        <f>+'[2]PUChoice'!$T$258</f>
        <v>0</v>
      </c>
      <c r="CR27" s="7">
        <f>+'[2]PUChoice'!$T$259</f>
        <v>0</v>
      </c>
      <c r="CS27" s="7">
        <f>+'[2]PUChoice'!$T$260</f>
        <v>0.4731785711049031</v>
      </c>
      <c r="CT27" s="7">
        <f>+'[2]PUChoice'!$T$261</f>
        <v>0</v>
      </c>
      <c r="CU27" s="7">
        <f>+'[2]SSUChoice'!$T$253</f>
        <v>0.3942815398242985</v>
      </c>
      <c r="CV27" s="7">
        <f>+'[2]SSUChoice'!$T$254</f>
        <v>0.14339296624875908</v>
      </c>
      <c r="CW27" s="7">
        <f>+'[2]SSUChoice'!$T$255</f>
        <v>0</v>
      </c>
      <c r="CX27" s="7">
        <f>+'[2]SSUChoice'!$T$256</f>
        <v>0</v>
      </c>
      <c r="CY27" s="7">
        <f>+'[2]SSUChoice'!$T$258</f>
        <v>0</v>
      </c>
      <c r="CZ27" s="7">
        <f>+'[2]SSUChoice'!$T$259</f>
        <v>0</v>
      </c>
      <c r="DA27" s="7">
        <f>+'[2]SSUChoice'!$T$260</f>
        <v>0.46232549392694244</v>
      </c>
      <c r="DB27" s="7">
        <f>+'[2]SSUChoice'!$T$261</f>
        <v>0</v>
      </c>
      <c r="DC27" s="7">
        <f>+'[2]LSUChoice'!$T$253</f>
        <v>0.40493477022635316</v>
      </c>
      <c r="DD27" s="7">
        <f>+'[2]LSUChoice'!$T$254</f>
        <v>0.1386982428918057</v>
      </c>
      <c r="DE27" s="7">
        <f>+'[2]LSUChoice'!$T$255</f>
        <v>0</v>
      </c>
      <c r="DF27" s="7">
        <f>+'[2]LSUChoice'!$T$256</f>
        <v>0</v>
      </c>
      <c r="DG27" s="7">
        <f>+'[2]LSUChoice'!$T$258</f>
        <v>0</v>
      </c>
      <c r="DH27" s="7">
        <f>+'[2]LSUChoice'!$T$259</f>
        <v>0</v>
      </c>
      <c r="DI27" s="7">
        <f>+'[2]LSUChoice'!$T$260</f>
        <v>0.45636698688184113</v>
      </c>
      <c r="DJ27" s="7">
        <f>+'[2]LSUChoice'!$T$261</f>
        <v>0</v>
      </c>
      <c r="DK27" s="7">
        <f>+'[2]MPG'!$T$81</f>
        <v>51.536131781495016</v>
      </c>
      <c r="DL27" s="7">
        <f>+'[2]MPG'!$T$97</f>
        <v>47.63084543069827</v>
      </c>
      <c r="DM27" s="7">
        <f>+'[2]MPG'!$T$113</f>
        <v>35.95377765483231</v>
      </c>
      <c r="DN27" s="7">
        <f>+'[2]MPG'!$T$129</f>
        <v>41.5493890958046</v>
      </c>
      <c r="DO27" s="7">
        <f>+'[2]MPG'!$T$145</f>
        <v>36.258102304040435</v>
      </c>
      <c r="DP27" s="7">
        <f>+'[2]MPG'!$T$32</f>
        <v>44.854945832497194</v>
      </c>
      <c r="DQ27" s="7">
        <f>+'[2]MPG'!$T$48</f>
        <v>49.32131786156378</v>
      </c>
      <c r="DR27" s="7">
        <f>+'[2]MPG'!$T$64</f>
        <v>37.968503436561086</v>
      </c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>
        <f>+'[4]HVY TRK ENERGY'!O75*'[4]HVY TRK ENERGY'!K75</f>
        <v>4.976601404360134</v>
      </c>
      <c r="EF27">
        <f>+'[4]HVY TRK ENERGY'!M75*'[4]HVY TRK ENERGY'!K75</f>
        <v>0.39230589463986604</v>
      </c>
      <c r="EI27" s="6">
        <f>'[3]Fuel $'!E$49</f>
        <v>0.7711491888427879</v>
      </c>
      <c r="EJ27" s="6">
        <f>'[3]Fuel $'!E$50</f>
        <v>0.8642467558800032</v>
      </c>
      <c r="EK27" s="6">
        <f>'[3]Fuel $'!E$51</f>
        <v>1.0408015987111647</v>
      </c>
      <c r="EL27" s="4">
        <f>'[3]Fuel $'!E$52</f>
        <v>0.8994382823644937</v>
      </c>
      <c r="EM27" s="4">
        <f>'[3]Fuel $'!E$53</f>
        <v>0.7720421110957536</v>
      </c>
      <c r="EN27" s="4">
        <f>'[3]Fuel $'!E$54</f>
        <v>1.045622613545612</v>
      </c>
      <c r="EO27" s="6">
        <f>+'[3]Fuel $'!$E$21</f>
        <v>0.3821460394997208</v>
      </c>
      <c r="EP27" s="6">
        <f>'[3]Fuel $'!E29</f>
        <v>3.413036392442401</v>
      </c>
      <c r="EQ27" s="6">
        <f>'[3]Fuel $'!E55</f>
        <v>1.7883265334612484</v>
      </c>
      <c r="ES27" s="27">
        <f>+'[3]Conv'!$E$324</f>
        <v>17.3</v>
      </c>
      <c r="ET27" s="27">
        <f>+'[3]Diesel'!$E$320</f>
        <v>15.8</v>
      </c>
      <c r="EU27" s="27">
        <f>'[3]CNGV'!$E$709</f>
        <v>17.371199999999998</v>
      </c>
      <c r="EV27" s="27">
        <f>+'[3]BEV100'!$E$1176</f>
        <v>49.528830000000056</v>
      </c>
      <c r="EW27" s="27">
        <f>+'[3]PHEV10'!$E$1432</f>
        <v>43.22782500000005</v>
      </c>
      <c r="EX27" s="27">
        <f>+'[3]PHEV40'!$E$1594</f>
        <v>49.58744400000007</v>
      </c>
      <c r="EY27" s="30">
        <f>+'[3]FCEV'!$E$751</f>
        <v>74.65520000000001</v>
      </c>
    </row>
    <row r="28" spans="1:155" ht="12.75">
      <c r="A28">
        <v>2026</v>
      </c>
      <c r="B28" s="19">
        <f>+'[4]LT ICE'!AI66+'[4]LT SI HEV GAS'!AI66+'[4]LT SI PHEV'!AI66-'[4]LT SI PHEV'!BC66+'[4]LT D PHEV'!AI66-'[4]LT D PHEV'!BC66+'[4]auto ICE'!AI66+'[4]auto SI HEV Gas'!AI66+'[4]auto SI PHEV'!AI66-'[4]auto SI PHEV'!BC66+'[4]auto D PHEV'!AI66-'[4]auto D PHEV'!BC66</f>
        <v>12.943626859062588</v>
      </c>
      <c r="C28" s="19">
        <f>+'[4]LT Dsl'!AI66+'[4]auto Dsl'!AI66</f>
        <v>2.1052677650794376</v>
      </c>
      <c r="D28" s="25">
        <f>+'[4]auto CNG'!AI66+'[4]LT CNG'!AI66</f>
        <v>0.0024981144527248954</v>
      </c>
      <c r="E28" s="25">
        <f>+'[4]auto FCV'!AI66+'[4]LT FCV'!AI66</f>
        <v>-2.4063762505064157E-08</v>
      </c>
      <c r="F28" s="25">
        <f>'[4]auto SI PHEV'!BC66+'[4]LT SI PHEV'!BC66</f>
        <v>0.001007333766300334</v>
      </c>
      <c r="G28" s="25">
        <f>'[4]auto D PHEV'!BC66+'[4]LT D PHEV'!BC66</f>
        <v>0</v>
      </c>
      <c r="H28" s="25">
        <f>'[4]auto EV'!AI66+'[4]LT EV'!AI66</f>
        <v>1.1711838399691818E-05</v>
      </c>
      <c r="I28" s="25">
        <f t="shared" si="0"/>
        <v>15.052411760135689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9">
        <f t="shared" si="4"/>
        <v>0.0736254007701334</v>
      </c>
      <c r="Z28" s="19"/>
      <c r="AA28" s="19"/>
      <c r="AB28" s="4">
        <f t="shared" si="5"/>
        <v>223.61409761716527</v>
      </c>
      <c r="AC28" s="4">
        <f t="shared" si="6"/>
        <v>33.19788317682705</v>
      </c>
      <c r="AD28" s="4">
        <f t="shared" si="7"/>
        <v>0.043870886772973516</v>
      </c>
      <c r="AE28" s="4">
        <f t="shared" si="8"/>
        <v>-1.6799971410335513E-06</v>
      </c>
      <c r="AF28" s="4">
        <f t="shared" si="9"/>
        <v>0.04347989951870607</v>
      </c>
      <c r="AG28" s="4">
        <f t="shared" si="10"/>
        <v>0</v>
      </c>
      <c r="AH28" s="4">
        <f t="shared" si="11"/>
        <v>0.0005819271428648995</v>
      </c>
      <c r="AI28" s="4">
        <f t="shared" si="12"/>
        <v>256.89991182742983</v>
      </c>
      <c r="AJ28" s="2">
        <f>+EO28*8*(MAX(D$12:D28)-D$12)*(10^9)*8.5136/1000000000</f>
        <v>0.0049173698389151765</v>
      </c>
      <c r="AK28" s="5">
        <f t="shared" si="1"/>
        <v>0.15720605721304387</v>
      </c>
      <c r="AL28" s="5">
        <f t="shared" si="2"/>
        <v>0</v>
      </c>
      <c r="AM28" s="5">
        <f t="shared" si="3"/>
        <v>0</v>
      </c>
      <c r="AN28" s="2">
        <f t="shared" si="13"/>
        <v>1.932203009746659E-05</v>
      </c>
      <c r="AO28" s="2">
        <f t="shared" si="14"/>
        <v>1.113840652795612E-05</v>
      </c>
      <c r="AP28" s="3"/>
      <c r="AQ28" s="3">
        <f>'[4]VehFleetValuSummary'!T22</f>
        <v>0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5">
        <f>'[4]Fltsummary'!AE36</f>
        <v>0.5144458415689638</v>
      </c>
      <c r="BF28" s="5">
        <f>'[4]Fltsummary'!AG36</f>
        <v>0.12470267476883702</v>
      </c>
      <c r="BG28" s="5">
        <f>'[4]Fltsummary'!AJ36</f>
        <v>0.00040668945124325935</v>
      </c>
      <c r="BH28" s="5">
        <f>'[4]Fltsummary'!AK36</f>
        <v>0</v>
      </c>
      <c r="BI28" s="5">
        <f>'[4]Fltsummary'!AH36</f>
        <v>0.00014615264998626675</v>
      </c>
      <c r="BJ28" s="5">
        <f>'[4]Fltsummary'!AF36</f>
        <v>1.70620635755248E-06</v>
      </c>
      <c r="BK28" s="5">
        <f>'[4]Fltsummary'!AI36</f>
        <v>0.3602969345249795</v>
      </c>
      <c r="BL28" s="5">
        <f>'[4]Fltsummary'!AL36</f>
        <v>8.29632623369607E-10</v>
      </c>
      <c r="BM28" s="3">
        <f>'[4]VMTSummary'!V36</f>
        <v>1715.5111370625496</v>
      </c>
      <c r="BN28" s="3">
        <f>'[4]VMTSummary'!W36</f>
        <v>0.005148750972048177</v>
      </c>
      <c r="BO28" s="3">
        <f>'[4]VMTSummary'!X36</f>
        <v>441.9150952359827</v>
      </c>
      <c r="BP28" s="3">
        <f>'[4]VMTSummary'!Y36</f>
        <v>0.37367064191011534</v>
      </c>
      <c r="BQ28" s="3">
        <f>'[4]VMTSummary'!Z36</f>
        <v>1330.2588439550104</v>
      </c>
      <c r="BR28" s="3">
        <f>'[4]VMTSummary'!AA36</f>
        <v>1.2198184694955274</v>
      </c>
      <c r="BS28" s="3">
        <f>'[4]VMTSummary'!AB36</f>
        <v>0</v>
      </c>
      <c r="BT28" s="3">
        <f>'[4]VMTSummary'!AC36</f>
        <v>-3.4029370311631443E-07</v>
      </c>
      <c r="BU28" s="3">
        <f>'[4]VMTSummary'!T36</f>
        <v>3489.2837137756255</v>
      </c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>
        <f>+'[4]HVY TRK ENERGY'!O76*'[4]HVY TRK ENERGY'!K76</f>
        <v>5.038174111013661</v>
      </c>
      <c r="EF28">
        <f>+'[4]HVY TRK ENERGY'!M76*'[4]HVY TRK ENERGY'!K76</f>
        <v>0.39853430098633935</v>
      </c>
      <c r="EI28" s="4">
        <f aca="true" t="shared" si="21" ref="EI28:EQ31">+EI27+(EI$32-EI$27)/5</f>
        <v>0.7438918534972196</v>
      </c>
      <c r="EJ28" s="4">
        <f t="shared" si="21"/>
        <v>0.8337336151571687</v>
      </c>
      <c r="EK28" s="4">
        <f t="shared" si="21"/>
        <v>1.0049904433792547</v>
      </c>
      <c r="EL28" s="4">
        <f t="shared" si="21"/>
        <v>0.8777895297623599</v>
      </c>
      <c r="EM28" s="4">
        <f t="shared" si="21"/>
        <v>0.7464013482809014</v>
      </c>
      <c r="EN28" s="4">
        <f t="shared" si="21"/>
        <v>1.009761498830314</v>
      </c>
      <c r="EO28" s="4">
        <f t="shared" si="21"/>
        <v>0.3821460394997208</v>
      </c>
      <c r="EP28" s="4">
        <f t="shared" si="21"/>
        <v>3.1101590360587217</v>
      </c>
      <c r="EQ28" s="4">
        <f t="shared" si="21"/>
        <v>1.6947222864708722</v>
      </c>
      <c r="ES28" s="4">
        <f aca="true" t="shared" si="22" ref="ES28:EY31">+ES27+(ES$32-ES$27)/5</f>
        <v>17.276</v>
      </c>
      <c r="ET28" s="4">
        <f t="shared" si="22"/>
        <v>15.76896</v>
      </c>
      <c r="EU28" s="4">
        <f t="shared" si="22"/>
        <v>17.5616</v>
      </c>
      <c r="EV28" s="4">
        <f t="shared" si="22"/>
        <v>49.68708780000006</v>
      </c>
      <c r="EW28" s="4">
        <f t="shared" si="22"/>
        <v>43.16334960000005</v>
      </c>
      <c r="EX28" s="4">
        <f t="shared" si="22"/>
        <v>49.73984040000007</v>
      </c>
      <c r="EY28" s="4">
        <f t="shared" si="22"/>
        <v>69.8144</v>
      </c>
    </row>
    <row r="29" spans="1:155" ht="12.75">
      <c r="A29">
        <v>2027</v>
      </c>
      <c r="B29" s="19">
        <f>+'[4]LT ICE'!AI67+'[4]LT SI HEV GAS'!AI67+'[4]LT SI PHEV'!AI67-'[4]LT SI PHEV'!BC67+'[4]LT D PHEV'!AI67-'[4]LT D PHEV'!BC67+'[4]auto ICE'!AI67+'[4]auto SI HEV Gas'!AI67+'[4]auto SI PHEV'!AI67-'[4]auto SI PHEV'!BC67+'[4]auto D PHEV'!AI67-'[4]auto D PHEV'!BC67</f>
        <v>12.86661535003233</v>
      </c>
      <c r="C29" s="19">
        <f>+'[4]LT Dsl'!AI67+'[4]auto Dsl'!AI67</f>
        <v>2.145523329653427</v>
      </c>
      <c r="D29" s="25">
        <f>+'[4]auto CNG'!AI67+'[4]LT CNG'!AI67</f>
        <v>0.0019716652185362235</v>
      </c>
      <c r="E29" s="25">
        <f>+'[4]auto FCV'!AI67+'[4]LT FCV'!AI67</f>
        <v>-3.425619726639084E-08</v>
      </c>
      <c r="F29" s="25">
        <f>'[4]auto SI PHEV'!BC67+'[4]LT SI PHEV'!BC67</f>
        <v>0.0008532438666843999</v>
      </c>
      <c r="G29" s="25">
        <f>'[4]auto D PHEV'!BC67+'[4]LT D PHEV'!BC67</f>
        <v>0</v>
      </c>
      <c r="H29" s="25">
        <f>'[4]auto EV'!AI67+'[4]LT EV'!AI67</f>
        <v>9.360018711013296E-06</v>
      </c>
      <c r="I29" s="25">
        <f t="shared" si="0"/>
        <v>15.01497291453349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9">
        <f t="shared" si="4"/>
        <v>0.07185386695887142</v>
      </c>
      <c r="Z29" s="19"/>
      <c r="AA29" s="19"/>
      <c r="AB29" s="4">
        <f t="shared" si="5"/>
        <v>221.97484801875774</v>
      </c>
      <c r="AC29" s="4">
        <f t="shared" si="6"/>
        <v>33.76607452021926</v>
      </c>
      <c r="AD29" s="4">
        <f t="shared" si="7"/>
        <v>0.035001000959455034</v>
      </c>
      <c r="AE29" s="4">
        <f t="shared" si="8"/>
        <v>-2.2257484587075723E-06</v>
      </c>
      <c r="AF29" s="4">
        <f t="shared" si="9"/>
        <v>0.036773850072152565</v>
      </c>
      <c r="AG29" s="4">
        <f t="shared" si="10"/>
        <v>0</v>
      </c>
      <c r="AH29" s="4">
        <f t="shared" si="11"/>
        <v>0.0004665533674729248</v>
      </c>
      <c r="AI29" s="4">
        <f t="shared" si="12"/>
        <v>255.81316171762762</v>
      </c>
      <c r="AJ29" s="2">
        <f>+EO29*8*(MAX(D$12:D29)-D$12)*(10^9)*8.5136/1000000000</f>
        <v>0.0049173698389151765</v>
      </c>
      <c r="AK29" s="5">
        <f t="shared" si="1"/>
        <v>0.15720605721304387</v>
      </c>
      <c r="AL29" s="5">
        <f t="shared" si="2"/>
        <v>0</v>
      </c>
      <c r="AM29" s="5">
        <f t="shared" si="3"/>
        <v>0</v>
      </c>
      <c r="AN29" s="2">
        <f t="shared" si="13"/>
        <v>1.932203009746659E-05</v>
      </c>
      <c r="AO29" s="2">
        <f t="shared" si="14"/>
        <v>1.113840652795612E-05</v>
      </c>
      <c r="AP29" s="3"/>
      <c r="AQ29" s="3">
        <f>'[4]VehFleetValuSummary'!T23</f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5">
        <f>'[4]Fltsummary'!AE37</f>
        <v>0.4938023065386059</v>
      </c>
      <c r="BF29" s="5">
        <f>'[4]Fltsummary'!AG37</f>
        <v>0.12678264395883604</v>
      </c>
      <c r="BG29" s="5">
        <f>'[4]Fltsummary'!AJ37</f>
        <v>0.00035451088084014474</v>
      </c>
      <c r="BH29" s="5">
        <f>'[4]Fltsummary'!AK37</f>
        <v>0</v>
      </c>
      <c r="BI29" s="5">
        <f>'[4]Fltsummary'!AH37</f>
        <v>0.00011627692620705626</v>
      </c>
      <c r="BJ29" s="5">
        <f>'[4]Fltsummary'!AF37</f>
        <v>1.3520876763629758E-06</v>
      </c>
      <c r="BK29" s="5">
        <f>'[4]Fltsummary'!AI37</f>
        <v>0.37894290893219645</v>
      </c>
      <c r="BL29" s="5">
        <f>'[4]Fltsummary'!AL37</f>
        <v>6.756380942744831E-10</v>
      </c>
      <c r="BM29" s="3">
        <f>'[4]VMTSummary'!V37</f>
        <v>1692.236144139204</v>
      </c>
      <c r="BN29" s="3">
        <f>'[4]VMTSummary'!W37</f>
        <v>0.004030787994607227</v>
      </c>
      <c r="BO29" s="3">
        <f>'[4]VMTSummary'!X37</f>
        <v>453.58930128840257</v>
      </c>
      <c r="BP29" s="3">
        <f>'[4]VMTSummary'!Y37</f>
        <v>0.29354728004214864</v>
      </c>
      <c r="BQ29" s="3">
        <f>'[4]VMTSummary'!Z37</f>
        <v>1413.0280140566106</v>
      </c>
      <c r="BR29" s="3">
        <f>'[4]VMTSummary'!AA37</f>
        <v>1.035387650061901</v>
      </c>
      <c r="BS29" s="3">
        <f>'[4]VMTSummary'!AB37</f>
        <v>0</v>
      </c>
      <c r="BT29" s="3">
        <f>'[4]VMTSummary'!AC37</f>
        <v>-3.8466409072542175E-07</v>
      </c>
      <c r="BU29" s="3">
        <f>'[4]VMTSummary'!T37</f>
        <v>3560.1864248176516</v>
      </c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>
        <f>+'[4]HVY TRK ENERGY'!O77*'[4]HVY TRK ENERGY'!K77</f>
        <v>5.102242193182911</v>
      </c>
      <c r="EF29">
        <f>+'[4]HVY TRK ENERGY'!M77*'[4]HVY TRK ENERGY'!K77</f>
        <v>0.4048242588170885</v>
      </c>
      <c r="EI29" s="4">
        <f t="shared" si="21"/>
        <v>0.7166345181516514</v>
      </c>
      <c r="EJ29" s="4">
        <f t="shared" si="21"/>
        <v>0.8032204744343342</v>
      </c>
      <c r="EK29" s="4">
        <f t="shared" si="21"/>
        <v>0.9691792880473447</v>
      </c>
      <c r="EL29" s="4">
        <f t="shared" si="21"/>
        <v>0.8561407771602261</v>
      </c>
      <c r="EM29" s="4">
        <f t="shared" si="21"/>
        <v>0.7207605854660493</v>
      </c>
      <c r="EN29" s="4">
        <f t="shared" si="21"/>
        <v>0.9739003841150163</v>
      </c>
      <c r="EO29" s="4">
        <f t="shared" si="21"/>
        <v>0.3821460394997208</v>
      </c>
      <c r="EP29" s="4">
        <f t="shared" si="21"/>
        <v>2.807281679675042</v>
      </c>
      <c r="EQ29" s="4">
        <f t="shared" si="21"/>
        <v>1.601118039480496</v>
      </c>
      <c r="ES29" s="4">
        <f t="shared" si="22"/>
        <v>17.252</v>
      </c>
      <c r="ET29" s="4">
        <f t="shared" si="22"/>
        <v>15.737919999999999</v>
      </c>
      <c r="EU29" s="4">
        <f t="shared" si="22"/>
        <v>17.752</v>
      </c>
      <c r="EV29" s="4">
        <f t="shared" si="22"/>
        <v>49.84534560000006</v>
      </c>
      <c r="EW29" s="4">
        <f t="shared" si="22"/>
        <v>43.098874200000054</v>
      </c>
      <c r="EX29" s="4">
        <f t="shared" si="22"/>
        <v>49.89223680000007</v>
      </c>
      <c r="EY29" s="4">
        <f t="shared" si="22"/>
        <v>64.9736</v>
      </c>
    </row>
    <row r="30" spans="1:155" ht="12.75">
      <c r="A30">
        <v>2028</v>
      </c>
      <c r="B30" s="19">
        <f>+'[4]LT ICE'!AI68+'[4]LT SI HEV GAS'!AI68+'[4]LT SI PHEV'!AI68-'[4]LT SI PHEV'!BC68+'[4]LT D PHEV'!AI68-'[4]LT D PHEV'!BC68+'[4]auto ICE'!AI68+'[4]auto SI HEV Gas'!AI68+'[4]auto SI PHEV'!AI68-'[4]auto SI PHEV'!BC68+'[4]auto D PHEV'!AI68-'[4]auto D PHEV'!BC68</f>
        <v>12.770151771491044</v>
      </c>
      <c r="C30" s="19">
        <f>+'[4]LT Dsl'!AI68+'[4]auto Dsl'!AI68</f>
        <v>2.15857066923828</v>
      </c>
      <c r="D30" s="25">
        <f>+'[4]auto CNG'!AI68+'[4]LT CNG'!AI68</f>
        <v>0.0014928753346281174</v>
      </c>
      <c r="E30" s="25">
        <f>+'[4]auto FCV'!AI68+'[4]LT FCV'!AI68</f>
        <v>-4.3808998496857296E-08</v>
      </c>
      <c r="F30" s="25">
        <f>'[4]auto SI PHEV'!BC68+'[4]LT SI PHEV'!BC68</f>
        <v>0.000711622381973417</v>
      </c>
      <c r="G30" s="25">
        <f>'[4]auto D PHEV'!BC68+'[4]LT D PHEV'!BC68</f>
        <v>0</v>
      </c>
      <c r="H30" s="25">
        <f>'[4]auto EV'!AI68+'[4]LT EV'!AI68</f>
        <v>7.023383771766045E-06</v>
      </c>
      <c r="I30" s="25">
        <f t="shared" si="0"/>
        <v>14.930933918020697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9">
        <f t="shared" si="4"/>
        <v>0.06986249434120244</v>
      </c>
      <c r="Z30" s="19"/>
      <c r="AA30" s="19"/>
      <c r="AB30" s="4">
        <f t="shared" si="5"/>
        <v>220.0041747192477</v>
      </c>
      <c r="AC30" s="4">
        <f t="shared" si="6"/>
        <v>33.90441047324535</v>
      </c>
      <c r="AD30" s="4">
        <f t="shared" si="7"/>
        <v>0.026785766404031533</v>
      </c>
      <c r="AE30" s="4">
        <f t="shared" si="8"/>
        <v>-2.6343577448118207E-06</v>
      </c>
      <c r="AF30" s="4">
        <f t="shared" si="9"/>
        <v>0.030624241380849994</v>
      </c>
      <c r="AG30" s="4">
        <f t="shared" si="10"/>
        <v>0</v>
      </c>
      <c r="AH30" s="4">
        <f t="shared" si="11"/>
        <v>0.00035119449664938583</v>
      </c>
      <c r="AI30" s="4">
        <f t="shared" si="12"/>
        <v>253.96634376041683</v>
      </c>
      <c r="AJ30" s="2">
        <f>+EO30*8*(MAX(D$12:D30)-D$12)*(10^9)*8.5136/1000000000</f>
        <v>0.0049173698389151765</v>
      </c>
      <c r="AK30" s="5">
        <f t="shared" si="1"/>
        <v>0.15720605721304387</v>
      </c>
      <c r="AL30" s="5">
        <f t="shared" si="2"/>
        <v>0</v>
      </c>
      <c r="AM30" s="5">
        <f t="shared" si="3"/>
        <v>0</v>
      </c>
      <c r="AN30" s="2">
        <f t="shared" si="13"/>
        <v>1.932203009746659E-05</v>
      </c>
      <c r="AO30" s="2">
        <f t="shared" si="14"/>
        <v>1.113840652795612E-05</v>
      </c>
      <c r="AP30" s="3"/>
      <c r="AQ30" s="3">
        <f>'[4]VehFleetValuSummary'!T24</f>
        <v>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5">
        <f>'[4]Fltsummary'!AE38</f>
        <v>0.4765435321039981</v>
      </c>
      <c r="BF30" s="5">
        <f>'[4]Fltsummary'!AG38</f>
        <v>0.12785407475541744</v>
      </c>
      <c r="BG30" s="5">
        <f>'[4]Fltsummary'!AJ38</f>
        <v>0.0003066019041787739</v>
      </c>
      <c r="BH30" s="5">
        <f>'[4]Fltsummary'!AK38</f>
        <v>0</v>
      </c>
      <c r="BI30" s="5">
        <f>'[4]Fltsummary'!AH38</f>
        <v>8.88939516434927E-05</v>
      </c>
      <c r="BJ30" s="5">
        <f>'[4]Fltsummary'!AF38</f>
        <v>1.0311010266268142E-06</v>
      </c>
      <c r="BK30" s="5">
        <f>'[4]Fltsummary'!AI38</f>
        <v>0.3952058656441697</v>
      </c>
      <c r="BL30" s="5">
        <f>'[4]Fltsummary'!AL38</f>
        <v>5.395661198062907E-10</v>
      </c>
      <c r="BM30" s="3">
        <f>'[4]VMTSummary'!V38</f>
        <v>1681.2718598301321</v>
      </c>
      <c r="BN30" s="3">
        <f>'[4]VMTSummary'!W38</f>
        <v>0.0030521000873772984</v>
      </c>
      <c r="BO30" s="3">
        <f>'[4]VMTSummary'!X38</f>
        <v>462.20752258565483</v>
      </c>
      <c r="BP30" s="3">
        <f>'[4]VMTSummary'!Y38</f>
        <v>0.22239759078849128</v>
      </c>
      <c r="BQ30" s="3">
        <f>'[4]VMTSummary'!Z38</f>
        <v>1490.6553066695558</v>
      </c>
      <c r="BR30" s="3">
        <f>'[4]VMTSummary'!AA38</f>
        <v>0.8714140353322323</v>
      </c>
      <c r="BS30" s="3">
        <f>'[4]VMTSummary'!AB38</f>
        <v>0</v>
      </c>
      <c r="BT30" s="3">
        <f>'[4]VMTSummary'!AC38</f>
        <v>-3.84192784126088E-07</v>
      </c>
      <c r="BU30" s="3">
        <f>'[4]VMTSummary'!T38</f>
        <v>3635.2315524273577</v>
      </c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>
        <f>+'[4]HVY TRK ENERGY'!O78*'[4]HVY TRK ENERGY'!K78</f>
        <v>5.166456440007592</v>
      </c>
      <c r="EF30">
        <f>+'[4]HVY TRK ENERGY'!M78*'[4]HVY TRK ENERGY'!K78</f>
        <v>0.41136749699240976</v>
      </c>
      <c r="EI30" s="4">
        <f t="shared" si="21"/>
        <v>0.6893771828060831</v>
      </c>
      <c r="EJ30" s="4">
        <f t="shared" si="21"/>
        <v>0.7727073337114997</v>
      </c>
      <c r="EK30" s="4">
        <f t="shared" si="21"/>
        <v>0.9333681327154346</v>
      </c>
      <c r="EL30" s="4">
        <f t="shared" si="21"/>
        <v>0.8344920245580922</v>
      </c>
      <c r="EM30" s="4">
        <f t="shared" si="21"/>
        <v>0.6951198226511971</v>
      </c>
      <c r="EN30" s="4">
        <f t="shared" si="21"/>
        <v>0.9380392693997186</v>
      </c>
      <c r="EO30" s="4">
        <f t="shared" si="21"/>
        <v>0.3821460394997208</v>
      </c>
      <c r="EP30" s="4">
        <f t="shared" si="21"/>
        <v>2.5044043232913626</v>
      </c>
      <c r="EQ30" s="4">
        <f t="shared" si="21"/>
        <v>1.5075137924901199</v>
      </c>
      <c r="ES30" s="4">
        <f t="shared" si="22"/>
        <v>17.227999999999998</v>
      </c>
      <c r="ET30" s="4">
        <f t="shared" si="22"/>
        <v>15.706879999999998</v>
      </c>
      <c r="EU30" s="4">
        <f t="shared" si="22"/>
        <v>17.9424</v>
      </c>
      <c r="EV30" s="4">
        <f t="shared" si="22"/>
        <v>50.00360340000006</v>
      </c>
      <c r="EW30" s="4">
        <f t="shared" si="22"/>
        <v>43.034398800000055</v>
      </c>
      <c r="EX30" s="4">
        <f t="shared" si="22"/>
        <v>50.04463320000007</v>
      </c>
      <c r="EY30" s="4">
        <f t="shared" si="22"/>
        <v>60.1328</v>
      </c>
    </row>
    <row r="31" spans="1:155" ht="12.75">
      <c r="A31">
        <v>2029</v>
      </c>
      <c r="B31" s="19">
        <f>+'[4]LT ICE'!AI69+'[4]LT SI HEV GAS'!AI69+'[4]LT SI PHEV'!AI69-'[4]LT SI PHEV'!BC69+'[4]LT D PHEV'!AI69-'[4]LT D PHEV'!BC69+'[4]auto ICE'!AI69+'[4]auto SI HEV Gas'!AI69+'[4]auto SI PHEV'!AI69-'[4]auto SI PHEV'!BC69+'[4]auto D PHEV'!AI69-'[4]auto D PHEV'!BC69</f>
        <v>12.718361077001846</v>
      </c>
      <c r="C31" s="19">
        <f>+'[4]LT Dsl'!AI69+'[4]auto Dsl'!AI69</f>
        <v>2.157121025278527</v>
      </c>
      <c r="D31" s="25">
        <f>+'[4]auto CNG'!AI69+'[4]LT CNG'!AI69</f>
        <v>0.001109888402372646</v>
      </c>
      <c r="E31" s="25">
        <f>+'[4]auto FCV'!AI69+'[4]LT FCV'!AI69</f>
        <v>-4.821174625936697E-08</v>
      </c>
      <c r="F31" s="25">
        <f>'[4]auto SI PHEV'!BC69+'[4]LT SI PHEV'!BC69</f>
        <v>0.0005894594286629273</v>
      </c>
      <c r="G31" s="25">
        <f>'[4]auto D PHEV'!BC69+'[4]LT D PHEV'!BC69</f>
        <v>0</v>
      </c>
      <c r="H31" s="25">
        <f>'[4]auto EV'!AI69+'[4]LT EV'!AI69</f>
        <v>5.263481886917854E-06</v>
      </c>
      <c r="I31" s="25">
        <f t="shared" si="0"/>
        <v>14.87718666538155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9">
        <f t="shared" si="4"/>
        <v>0.0680890597892198</v>
      </c>
      <c r="Z31" s="19"/>
      <c r="AA31" s="19"/>
      <c r="AB31" s="4">
        <f t="shared" si="5"/>
        <v>218.80668396873972</v>
      </c>
      <c r="AC31" s="4">
        <f t="shared" si="6"/>
        <v>33.81468405290214</v>
      </c>
      <c r="AD31" s="4">
        <f t="shared" si="7"/>
        <v>0.020125384422542712</v>
      </c>
      <c r="AE31" s="4">
        <f t="shared" si="8"/>
        <v>-2.6657238741729185E-06</v>
      </c>
      <c r="AF31" s="4">
        <f t="shared" si="9"/>
        <v>0.02532902649705378</v>
      </c>
      <c r="AG31" s="4">
        <f t="shared" si="10"/>
        <v>0</v>
      </c>
      <c r="AH31" s="4">
        <f t="shared" si="11"/>
        <v>0.00026402604784028777</v>
      </c>
      <c r="AI31" s="4">
        <f t="shared" si="12"/>
        <v>252.6670837928854</v>
      </c>
      <c r="AJ31" s="2">
        <f>+EO31*8*(MAX(D$12:D31)-D$12)*(10^9)*8.5136/1000000000</f>
        <v>0.0049173698389151765</v>
      </c>
      <c r="AK31" s="5">
        <f t="shared" si="1"/>
        <v>0.15720605721304387</v>
      </c>
      <c r="AL31" s="5">
        <f t="shared" si="2"/>
        <v>0</v>
      </c>
      <c r="AM31" s="5">
        <f t="shared" si="3"/>
        <v>0</v>
      </c>
      <c r="AN31" s="2">
        <f t="shared" si="13"/>
        <v>1.932203009746659E-05</v>
      </c>
      <c r="AO31" s="2">
        <f t="shared" si="14"/>
        <v>1.113840652795612E-05</v>
      </c>
      <c r="AP31" s="3"/>
      <c r="AQ31" s="3">
        <f>'[4]VehFleetValuSummary'!T25</f>
        <v>0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5">
        <f>'[4]Fltsummary'!AE39</f>
        <v>0.4628315426217274</v>
      </c>
      <c r="BF31" s="5">
        <f>'[4]Fltsummary'!AG39</f>
        <v>0.12788730438139823</v>
      </c>
      <c r="BG31" s="5">
        <f>'[4]Fltsummary'!AJ39</f>
        <v>0.000263430576345788</v>
      </c>
      <c r="BH31" s="5">
        <f>'[4]Fltsummary'!AK39</f>
        <v>0</v>
      </c>
      <c r="BI31" s="5">
        <f>'[4]Fltsummary'!AH39</f>
        <v>6.625450963828003E-05</v>
      </c>
      <c r="BJ31" s="5">
        <f>'[4]Fltsummary'!AF39</f>
        <v>7.796697153392966E-07</v>
      </c>
      <c r="BK31" s="5">
        <f>'[4]Fltsummary'!AI39</f>
        <v>0.4089506878171787</v>
      </c>
      <c r="BL31" s="5">
        <f>'[4]Fltsummary'!AL39</f>
        <v>4.239962546137776E-10</v>
      </c>
      <c r="BM31" s="3">
        <f>'[4]VMTSummary'!V39</f>
        <v>1680.8889300990731</v>
      </c>
      <c r="BN31" s="3">
        <f>'[4]VMTSummary'!W39</f>
        <v>0.0022907605151634702</v>
      </c>
      <c r="BO31" s="3">
        <f>'[4]VMTSummary'!X39</f>
        <v>467.7069024361752</v>
      </c>
      <c r="BP31" s="3">
        <f>'[4]VMTSummary'!Y39</f>
        <v>0.1654751581093591</v>
      </c>
      <c r="BQ31" s="3">
        <f>'[4]VMTSummary'!Z39</f>
        <v>1561.3404538765656</v>
      </c>
      <c r="BR31" s="3">
        <f>'[4]VMTSummary'!AA39</f>
        <v>0.728269325276836</v>
      </c>
      <c r="BS31" s="3">
        <f>'[4]VMTSummary'!AB39</f>
        <v>0</v>
      </c>
      <c r="BT31" s="3">
        <f>'[4]VMTSummary'!AC39</f>
        <v>-3.539473764977905E-07</v>
      </c>
      <c r="BU31" s="3">
        <f>'[4]VMTSummary'!T39</f>
        <v>3710.8323213017684</v>
      </c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>
        <f>+'[4]HVY TRK ENERGY'!O79*'[4]HVY TRK ENERGY'!K79</f>
        <v>5.22811439576158</v>
      </c>
      <c r="EF31">
        <f>+'[4]HVY TRK ENERGY'!M79*'[4]HVY TRK ENERGY'!K79</f>
        <v>0.4175881882384204</v>
      </c>
      <c r="EI31" s="4">
        <f t="shared" si="21"/>
        <v>0.6621198474605148</v>
      </c>
      <c r="EJ31" s="4">
        <f t="shared" si="21"/>
        <v>0.7421941929886652</v>
      </c>
      <c r="EK31" s="4">
        <f t="shared" si="21"/>
        <v>0.8975569773835246</v>
      </c>
      <c r="EL31" s="4">
        <f t="shared" si="21"/>
        <v>0.8128432719559584</v>
      </c>
      <c r="EM31" s="4">
        <f t="shared" si="21"/>
        <v>0.6694790598363449</v>
      </c>
      <c r="EN31" s="4">
        <f t="shared" si="21"/>
        <v>0.9021781546844209</v>
      </c>
      <c r="EO31" s="4">
        <f t="shared" si="21"/>
        <v>0.3821460394997208</v>
      </c>
      <c r="EP31" s="4">
        <f t="shared" si="21"/>
        <v>2.201526966907683</v>
      </c>
      <c r="EQ31" s="4">
        <f t="shared" si="21"/>
        <v>1.4139095454997437</v>
      </c>
      <c r="ES31" s="4">
        <f t="shared" si="22"/>
        <v>17.203999999999997</v>
      </c>
      <c r="ET31" s="4">
        <f t="shared" si="22"/>
        <v>15.675839999999997</v>
      </c>
      <c r="EU31" s="4">
        <f t="shared" si="22"/>
        <v>18.1328</v>
      </c>
      <c r="EV31" s="4">
        <f t="shared" si="22"/>
        <v>50.16186120000006</v>
      </c>
      <c r="EW31" s="4">
        <f t="shared" si="22"/>
        <v>42.969923400000056</v>
      </c>
      <c r="EX31" s="4">
        <f t="shared" si="22"/>
        <v>50.19702960000007</v>
      </c>
      <c r="EY31" s="4">
        <f t="shared" si="22"/>
        <v>55.292</v>
      </c>
    </row>
    <row r="32" spans="1:155" ht="12.75">
      <c r="A32">
        <v>2030</v>
      </c>
      <c r="B32" s="19">
        <f>+'[4]LT ICE'!AI70+'[4]LT SI HEV GAS'!AI70+'[4]LT SI PHEV'!AI70-'[4]LT SI PHEV'!BC70+'[4]LT D PHEV'!AI70-'[4]LT D PHEV'!BC70+'[4]auto ICE'!AI70+'[4]auto SI HEV Gas'!AI70+'[4]auto SI PHEV'!AI70-'[4]auto SI PHEV'!BC70+'[4]auto D PHEV'!AI70-'[4]auto D PHEV'!BC70</f>
        <v>12.784355670674277</v>
      </c>
      <c r="C32" s="19">
        <f>+'[4]LT Dsl'!AI70+'[4]auto Dsl'!AI70</f>
        <v>2.153532161238056</v>
      </c>
      <c r="D32" s="25">
        <f>+'[4]auto CNG'!AI70+'[4]LT CNG'!AI70</f>
        <v>0.0008538382035434026</v>
      </c>
      <c r="E32" s="25">
        <f>+'[4]auto FCV'!AI70+'[4]LT FCV'!AI70</f>
        <v>-4.209311720918203E-08</v>
      </c>
      <c r="F32" s="25">
        <f>'[4]auto SI PHEV'!BC70+'[4]LT SI PHEV'!BC70</f>
        <v>0.0004884227201605457</v>
      </c>
      <c r="G32" s="25">
        <f>'[4]auto D PHEV'!BC70+'[4]LT D PHEV'!BC70</f>
        <v>0</v>
      </c>
      <c r="H32" s="25">
        <f>'[4]auto EV'!AI70+'[4]LT EV'!AI70</f>
        <v>4.0370174419072076E-06</v>
      </c>
      <c r="I32" s="25">
        <f t="shared" si="0"/>
        <v>14.939234087760362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9">
        <f t="shared" si="4"/>
        <v>0.06689039247933679</v>
      </c>
      <c r="Z32" s="19" t="e">
        <f aca="true" t="shared" si="23" ref="Z32:Z52">1.74*AQ32/BU32</f>
        <v>#DIV/0!</v>
      </c>
      <c r="AA32" s="19" t="e">
        <f aca="true" t="shared" si="24" ref="AA32:AA52">+Y32+Z32</f>
        <v>#DIV/0!</v>
      </c>
      <c r="AB32" s="4">
        <f t="shared" si="5"/>
        <v>219.63523042218407</v>
      </c>
      <c r="AC32" s="4">
        <f t="shared" si="6"/>
        <v>33.69157995613714</v>
      </c>
      <c r="AD32" s="4">
        <f t="shared" si="7"/>
        <v>0.015645048171166475</v>
      </c>
      <c r="AE32" s="4">
        <f t="shared" si="8"/>
        <v>-2.1236482749438847E-06</v>
      </c>
      <c r="AF32" s="4">
        <f t="shared" si="9"/>
        <v>0.020955995621866876</v>
      </c>
      <c r="AG32" s="4">
        <f t="shared" si="10"/>
        <v>0</v>
      </c>
      <c r="AH32" s="4">
        <f t="shared" si="11"/>
        <v>0.00020314319808184656</v>
      </c>
      <c r="AI32" s="4">
        <f t="shared" si="12"/>
        <v>253.36361244166406</v>
      </c>
      <c r="AJ32" s="2">
        <f>+EO32*8*(MAX(D$12:D32)-D$12)*(10^9)*8.5136/1000000000</f>
        <v>0.0049173698389151765</v>
      </c>
      <c r="AK32" s="5">
        <f t="shared" si="1"/>
        <v>0.15720605721304387</v>
      </c>
      <c r="AL32" s="5">
        <f t="shared" si="2"/>
        <v>0</v>
      </c>
      <c r="AM32" s="5">
        <f t="shared" si="3"/>
        <v>0</v>
      </c>
      <c r="AN32" s="2">
        <f t="shared" si="13"/>
        <v>2.01132590625894E-05</v>
      </c>
      <c r="AO32" s="2">
        <f t="shared" si="14"/>
        <v>1.1688620632336028E-05</v>
      </c>
      <c r="AP32" s="3">
        <f>'[2]VehPrice'!$Y$132</f>
        <v>474.9105299384128</v>
      </c>
      <c r="AQ32" s="4" t="e">
        <f>'[4]VehFleetValuSummary'!T26</f>
        <v>#DIV/0!</v>
      </c>
      <c r="AR32" s="23">
        <f>'[2]VehPrice'!$Y$73</f>
        <v>22525.91267460216</v>
      </c>
      <c r="AS32" s="23">
        <f>'[2]VehPrice'!$Y$87</f>
        <v>26523.133596495132</v>
      </c>
      <c r="AT32" s="23">
        <f>'[2]VehPrice'!$Y$101</f>
        <v>22322.936022963848</v>
      </c>
      <c r="AU32" s="23">
        <f>'[2]VehPrice'!$Y$115</f>
        <v>24241.50820338647</v>
      </c>
      <c r="AV32" s="23">
        <f>'[2]VehPrice'!$Y$129</f>
        <v>31820.594495876096</v>
      </c>
      <c r="AW32" s="19">
        <f>'[2]Mkt Shares'!$Y$6</f>
        <v>0.43154800427634626</v>
      </c>
      <c r="AX32" s="19">
        <f>'[2]Mkt Shares'!$Y$7</f>
        <v>0.10482744924213029</v>
      </c>
      <c r="AY32" s="19">
        <f>'[2]Mkt Shares'!$Y$8</f>
        <v>0</v>
      </c>
      <c r="AZ32" s="19">
        <f>'[2]Mkt Shares'!$Y$9</f>
        <v>0</v>
      </c>
      <c r="BA32" s="19">
        <f>'[2]Mkt Shares'!$Y$11</f>
        <v>0</v>
      </c>
      <c r="BB32" s="19">
        <f>'[2]Mkt Shares'!$Y$12</f>
        <v>0</v>
      </c>
      <c r="BC32" s="19">
        <f>'[2]Mkt Shares'!$Y$13</f>
        <v>0.4636244993929705</v>
      </c>
      <c r="BD32" s="19">
        <f>'[2]Mkt Shares'!$Y$14</f>
        <v>0</v>
      </c>
      <c r="BE32" s="5">
        <f>'[4]Fltsummary'!AE40</f>
        <v>0.452784416248335</v>
      </c>
      <c r="BF32" s="5">
        <f>'[4]Fltsummary'!AG40</f>
        <v>0.12689128404671612</v>
      </c>
      <c r="BG32" s="5">
        <f>'[4]Fltsummary'!AJ40</f>
        <v>0.00022481786302753066</v>
      </c>
      <c r="BH32" s="5">
        <f>'[4]Fltsummary'!AK40</f>
        <v>0</v>
      </c>
      <c r="BI32" s="5">
        <f>'[4]Fltsummary'!AH40</f>
        <v>5.1147952386712974E-05</v>
      </c>
      <c r="BJ32" s="5">
        <f>'[4]Fltsummary'!AF40</f>
        <v>6.001474131766282E-07</v>
      </c>
      <c r="BK32" s="5">
        <f>'[4]Fltsummary'!AI40</f>
        <v>0.42004773341332036</v>
      </c>
      <c r="BL32" s="5">
        <f>'[4]Fltsummary'!AL40</f>
        <v>3.2880089594856843E-10</v>
      </c>
      <c r="BM32" s="3">
        <f>'[4]VMTSummary'!V40</f>
        <v>1691.4312788369843</v>
      </c>
      <c r="BN32" s="3">
        <f>'[4]VMTSummary'!W40</f>
        <v>0.0017418521935007973</v>
      </c>
      <c r="BO32" s="3">
        <f>'[4]VMTSummary'!X40</f>
        <v>470.2042995568206</v>
      </c>
      <c r="BP32" s="3">
        <f>'[4]VMTSummary'!Y40</f>
        <v>0.12632241526032573</v>
      </c>
      <c r="BQ32" s="3">
        <f>'[4]VMTSummary'!Z40</f>
        <v>1625.3739193968759</v>
      </c>
      <c r="BR32" s="3">
        <f>'[4]VMTSummary'!AA40</f>
        <v>0.6053868348386352</v>
      </c>
      <c r="BS32" s="3">
        <f>'[4]VMTSummary'!AB40</f>
        <v>0</v>
      </c>
      <c r="BT32" s="3">
        <f>'[4]VMTSummary'!AC40</f>
        <v>-3.0837664681982585E-07</v>
      </c>
      <c r="BU32" s="3">
        <f>'[4]VMTSummary'!T40</f>
        <v>3787.742948584597</v>
      </c>
      <c r="BV32" s="3"/>
      <c r="BW32" s="7">
        <f>+'[2]SCChoice'!$Y$253</f>
        <v>0.4606629433538305</v>
      </c>
      <c r="BX32" s="7">
        <f>+'[2]SCChoice'!$Y$254</f>
        <v>0.069090958583107</v>
      </c>
      <c r="BY32" s="7">
        <f>+'[2]SCChoice'!$Y$255</f>
        <v>0</v>
      </c>
      <c r="BZ32" s="7">
        <f>+'[2]SCChoice'!$Y$256</f>
        <v>0</v>
      </c>
      <c r="CA32" s="7">
        <f>+'[2]SCChoice'!$Y$258</f>
        <v>0</v>
      </c>
      <c r="CB32" s="7">
        <f>+'[2]SCChoice'!$Y$259</f>
        <v>0</v>
      </c>
      <c r="CC32" s="7">
        <f>+'[2]SCChoice'!$Y$260</f>
        <v>0.4702460980630625</v>
      </c>
      <c r="CD32" s="7">
        <f>+'[2]SCChoice'!$Y$261</f>
        <v>0</v>
      </c>
      <c r="CE32" s="7">
        <f>+'[2]LCChoice'!$Y$253</f>
        <v>0.40517881055340954</v>
      </c>
      <c r="CF32" s="7">
        <f>+'[2]LCChoice'!$Y$254</f>
        <v>0.1379588944876844</v>
      </c>
      <c r="CG32" s="7">
        <f>+'[2]LCChoice'!$Y$255</f>
        <v>0</v>
      </c>
      <c r="CH32" s="7">
        <f>+'[2]LCChoice'!$Y$256</f>
        <v>0</v>
      </c>
      <c r="CI32" s="7">
        <f>+'[2]LCChoice'!$Y$258</f>
        <v>0</v>
      </c>
      <c r="CJ32" s="7">
        <f>+'[2]LCChoice'!$Y$259</f>
        <v>0</v>
      </c>
      <c r="CK32" s="7">
        <f>+'[2]LCChoice'!$Y$260</f>
        <v>0.45686229495890607</v>
      </c>
      <c r="CL32" s="7">
        <f>+'[2]LCChoice'!$Y$261</f>
        <v>0</v>
      </c>
      <c r="CM32" s="7">
        <f>+'[2]PUChoice'!$Y$253</f>
        <v>0.4824362553961008</v>
      </c>
      <c r="CN32" s="7">
        <f>+'[2]PUChoice'!$Y$254</f>
        <v>0.041428815777183714</v>
      </c>
      <c r="CO32" s="7">
        <f>+'[2]PUChoice'!$Y$255</f>
        <v>0</v>
      </c>
      <c r="CP32" s="7">
        <f>+'[2]PUChoice'!$Y$256</f>
        <v>0</v>
      </c>
      <c r="CQ32" s="7">
        <f>+'[2]PUChoice'!$Y$258</f>
        <v>0</v>
      </c>
      <c r="CR32" s="7">
        <f>+'[2]PUChoice'!$Y$259</f>
        <v>0</v>
      </c>
      <c r="CS32" s="7">
        <f>+'[2]PUChoice'!$Y$260</f>
        <v>0.4761349288267155</v>
      </c>
      <c r="CT32" s="7">
        <f>+'[2]PUChoice'!$Y$261</f>
        <v>0</v>
      </c>
      <c r="CU32" s="7">
        <f>+'[2]SSUChoice'!$Y$253</f>
        <v>0.4130761519354581</v>
      </c>
      <c r="CV32" s="7">
        <f>+'[2]SSUChoice'!$Y$254</f>
        <v>0.12557901763885007</v>
      </c>
      <c r="CW32" s="7">
        <f>+'[2]SSUChoice'!$Y$255</f>
        <v>0</v>
      </c>
      <c r="CX32" s="7">
        <f>+'[2]SSUChoice'!$Y$256</f>
        <v>0</v>
      </c>
      <c r="CY32" s="7">
        <f>+'[2]SSUChoice'!$Y$258</f>
        <v>0</v>
      </c>
      <c r="CZ32" s="7">
        <f>+'[2]SSUChoice'!$Y$259</f>
        <v>0</v>
      </c>
      <c r="DA32" s="7">
        <f>+'[2]SSUChoice'!$Y$260</f>
        <v>0.4613448304256918</v>
      </c>
      <c r="DB32" s="7">
        <f>+'[2]SSUChoice'!$Y$261</f>
        <v>0</v>
      </c>
      <c r="DC32" s="7">
        <f>+'[2]LSUChoice'!$Y$253</f>
        <v>0.42069020225925147</v>
      </c>
      <c r="DD32" s="7">
        <f>+'[2]LSUChoice'!$Y$254</f>
        <v>0.11847309711430755</v>
      </c>
      <c r="DE32" s="7">
        <f>+'[2]LSUChoice'!$Y$255</f>
        <v>0</v>
      </c>
      <c r="DF32" s="7">
        <f>+'[2]LSUChoice'!$Y$256</f>
        <v>0</v>
      </c>
      <c r="DG32" s="7">
        <f>+'[2]LSUChoice'!$Y$258</f>
        <v>0</v>
      </c>
      <c r="DH32" s="7">
        <f>+'[2]LSUChoice'!$Y$259</f>
        <v>0</v>
      </c>
      <c r="DI32" s="7">
        <f>+'[2]LSUChoice'!$Y$260</f>
        <v>0.46083670062644094</v>
      </c>
      <c r="DJ32" s="7">
        <f>+'[2]LSUChoice'!$Y$261</f>
        <v>0</v>
      </c>
      <c r="DK32" s="7">
        <f>+'[2]MPG'!$Y$81</f>
        <v>53.9384026750903</v>
      </c>
      <c r="DL32" s="7">
        <f>+'[2]MPG'!$Y$97</f>
        <v>49.67302492026143</v>
      </c>
      <c r="DM32" s="7">
        <f>+'[2]MPG'!$Y$113</f>
        <v>37.449861184144076</v>
      </c>
      <c r="DN32" s="7">
        <f>+'[2]MPG'!$Y$129</f>
        <v>43.32093133284844</v>
      </c>
      <c r="DO32" s="7">
        <f>+'[2]MPG'!$Y$145</f>
        <v>37.69011790037153</v>
      </c>
      <c r="DP32" s="7">
        <f>+'[2]MPG'!$Y$32</f>
        <v>46.80590427918365</v>
      </c>
      <c r="DQ32" s="7">
        <f>+'[2]MPG'!$Y$48</f>
        <v>51.50531305372803</v>
      </c>
      <c r="DR32" s="7">
        <f>+'[2]MPG'!$Y$64</f>
        <v>39.52979928517678</v>
      </c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>
        <f>+'[4]HVY TRK ENERGY'!O80*'[4]HVY TRK ENERGY'!K80</f>
        <v>5.297684489092864</v>
      </c>
      <c r="EF32">
        <f>+'[4]HVY TRK ENERGY'!M80*'[4]HVY TRK ENERGY'!K80</f>
        <v>0.4242510729071355</v>
      </c>
      <c r="EI32" s="6">
        <f>'[3]Fuel $'!F$49</f>
        <v>0.6348625121149466</v>
      </c>
      <c r="EJ32" s="6">
        <f>'[3]Fuel $'!F$50</f>
        <v>0.7116810522658309</v>
      </c>
      <c r="EK32" s="6">
        <f>'[3]Fuel $'!F$51</f>
        <v>0.8617458220516148</v>
      </c>
      <c r="EL32" s="4">
        <f>'[3]Fuel $'!F$52</f>
        <v>0.7911945193538247</v>
      </c>
      <c r="EM32" s="4">
        <f>'[3]Fuel $'!F$53</f>
        <v>0.6438382970214928</v>
      </c>
      <c r="EN32" s="4">
        <f>'[3]Fuel $'!F$54</f>
        <v>0.8663170399691232</v>
      </c>
      <c r="EO32" s="6">
        <f>+'[3]Fuel $'!$F$21</f>
        <v>0.3821460394997208</v>
      </c>
      <c r="EP32" s="6">
        <f>'[3]Fuel $'!F29</f>
        <v>1.8986496105240043</v>
      </c>
      <c r="EQ32" s="6">
        <f>'[3]Fuel $'!F55</f>
        <v>1.3203052985093673</v>
      </c>
      <c r="ES32" s="27">
        <f>+'[3]Conv'!$F$324</f>
        <v>17.18</v>
      </c>
      <c r="ET32" s="27">
        <f>+'[3]Diesel'!$F$320</f>
        <v>15.6448</v>
      </c>
      <c r="EU32" s="27">
        <f>'[3]CNGV'!$F$709</f>
        <v>18.3232</v>
      </c>
      <c r="EV32" s="27">
        <f>+'[3]BEV100'!$F$1176</f>
        <v>50.32011900000007</v>
      </c>
      <c r="EW32" s="27">
        <f>+'[3]PHEV10'!$F$1432</f>
        <v>42.90544800000006</v>
      </c>
      <c r="EX32" s="27">
        <f>+'[3]PHEV40'!$F$1594</f>
        <v>50.349426000000065</v>
      </c>
      <c r="EY32" s="30">
        <f>+'[3]FCEV'!$F$751</f>
        <v>50.4512</v>
      </c>
    </row>
    <row r="33" spans="1:155" ht="12.75">
      <c r="A33">
        <v>2031</v>
      </c>
      <c r="B33" s="19">
        <f>+'[4]LT ICE'!AI71+'[4]LT SI HEV GAS'!AI71+'[4]LT SI PHEV'!AI71-'[4]LT SI PHEV'!BC71+'[4]LT D PHEV'!AI71-'[4]LT D PHEV'!BC71+'[4]auto ICE'!AI71+'[4]auto SI HEV Gas'!AI71+'[4]auto SI PHEV'!AI71-'[4]auto SI PHEV'!BC71+'[4]auto D PHEV'!AI71-'[4]auto D PHEV'!BC71</f>
        <v>12.803047778901014</v>
      </c>
      <c r="C33" s="19">
        <f>+'[4]LT Dsl'!AI71+'[4]auto Dsl'!AI71</f>
        <v>2.1298876193904475</v>
      </c>
      <c r="D33" s="25">
        <f>+'[4]auto CNG'!AI71+'[4]LT CNG'!AI71</f>
        <v>0.0006449502686947863</v>
      </c>
      <c r="E33" s="25">
        <f>+'[4]auto FCV'!AI71+'[4]LT FCV'!AI71</f>
        <v>-3.6171263893084085E-08</v>
      </c>
      <c r="F33" s="25">
        <f>'[4]auto SI PHEV'!BC71+'[4]LT SI PHEV'!BC71</f>
        <v>0.00040130130331798484</v>
      </c>
      <c r="G33" s="25">
        <f>'[4]auto D PHEV'!BC71+'[4]LT D PHEV'!BC71</f>
        <v>0</v>
      </c>
      <c r="H33" s="25">
        <f>'[4]auto EV'!AI71+'[4]LT EV'!AI71</f>
        <v>3.067747129866412E-06</v>
      </c>
      <c r="I33" s="25">
        <f t="shared" si="0"/>
        <v>14.933984681439343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9">
        <f t="shared" si="4"/>
        <v>0.06596600530222681</v>
      </c>
      <c r="Z33" s="19" t="e">
        <f t="shared" si="23"/>
        <v>#DIV/0!</v>
      </c>
      <c r="AA33" s="19" t="e">
        <f t="shared" si="24"/>
        <v>#DIV/0!</v>
      </c>
      <c r="AB33" s="4">
        <f t="shared" si="5"/>
        <v>221.33909000164073</v>
      </c>
      <c r="AC33" s="4">
        <f t="shared" si="6"/>
        <v>33.48149259479873</v>
      </c>
      <c r="AD33" s="4">
        <f t="shared" si="7"/>
        <v>0.01191156071451326</v>
      </c>
      <c r="AE33" s="4">
        <f t="shared" si="8"/>
        <v>-1.8317533153613383E-06</v>
      </c>
      <c r="AF33" s="4">
        <f t="shared" si="9"/>
        <v>0.01723682970151619</v>
      </c>
      <c r="AG33" s="4">
        <f t="shared" si="10"/>
        <v>0</v>
      </c>
      <c r="AH33" s="4">
        <f t="shared" si="11"/>
        <v>0.0001547470077903535</v>
      </c>
      <c r="AI33" s="4">
        <f t="shared" si="12"/>
        <v>254.84988390210998</v>
      </c>
      <c r="AJ33" s="2">
        <f>+EO33*8*(MAX(D$12:D33)-D$12)*(10^9)*8.5136/1000000000</f>
        <v>0.0049173698389151765</v>
      </c>
      <c r="AK33" s="5">
        <f t="shared" si="1"/>
        <v>0.15720605721304387</v>
      </c>
      <c r="AL33" s="5">
        <f t="shared" si="2"/>
        <v>0</v>
      </c>
      <c r="AM33" s="5">
        <f t="shared" si="3"/>
        <v>0</v>
      </c>
      <c r="AN33" s="2">
        <f t="shared" si="13"/>
        <v>2.0879042023523046E-05</v>
      </c>
      <c r="AO33" s="2">
        <f t="shared" si="14"/>
        <v>1.222113979502126E-05</v>
      </c>
      <c r="AP33" s="3"/>
      <c r="AQ33" s="4" t="e">
        <f>'[4]VehFleetValuSummary'!T27</f>
        <v>#DIV/0!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5">
        <f>'[4]Fltsummary'!AE41</f>
        <v>0.4452549042556978</v>
      </c>
      <c r="BF33" s="5">
        <f>'[4]Fltsummary'!AG41</f>
        <v>0.12529974690577386</v>
      </c>
      <c r="BG33" s="5">
        <f>'[4]Fltsummary'!AJ41</f>
        <v>0.00019127858352541258</v>
      </c>
      <c r="BH33" s="5">
        <f>'[4]Fltsummary'!AK41</f>
        <v>0</v>
      </c>
      <c r="BI33" s="5">
        <f>'[4]Fltsummary'!AH41</f>
        <v>3.920433655662201E-05</v>
      </c>
      <c r="BJ33" s="5">
        <f>'[4]Fltsummary'!AF41</f>
        <v>4.630835643185646E-07</v>
      </c>
      <c r="BK33" s="5">
        <f>'[4]Fltsummary'!AI41</f>
        <v>0.42921440258231464</v>
      </c>
      <c r="BL33" s="5">
        <f>'[4]Fltsummary'!AL41</f>
        <v>2.5256726873951714E-10</v>
      </c>
      <c r="BM33" s="3">
        <f>'[4]VMTSummary'!V41</f>
        <v>1707.992343840412</v>
      </c>
      <c r="BN33" s="3">
        <f>'[4]VMTSummary'!W41</f>
        <v>0.0013184315611092445</v>
      </c>
      <c r="BO33" s="3">
        <f>'[4]VMTSummary'!X41</f>
        <v>470.87025119401676</v>
      </c>
      <c r="BP33" s="3">
        <f>'[4]VMTSummary'!Y41</f>
        <v>0.09530863616170684</v>
      </c>
      <c r="BQ33" s="3">
        <f>'[4]VMTSummary'!Z41</f>
        <v>1683.8907550687736</v>
      </c>
      <c r="BR33" s="3">
        <f>'[4]VMTSummary'!AA41</f>
        <v>0.5018015528610673</v>
      </c>
      <c r="BS33" s="3">
        <f>'[4]VMTSummary'!AB41</f>
        <v>0</v>
      </c>
      <c r="BT33" s="3">
        <f>'[4]VMTSummary'!AC41</f>
        <v>-2.660561877070993E-07</v>
      </c>
      <c r="BU33" s="3">
        <f>'[4]VMTSummary'!T41</f>
        <v>3863.3517784577302</v>
      </c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>
        <f>+'[4]HVY TRK ENERGY'!O81*'[4]HVY TRK ENERGY'!K81</f>
        <v>5.36325107876283</v>
      </c>
      <c r="EF33">
        <f>+'[4]HVY TRK ENERGY'!M81*'[4]HVY TRK ENERGY'!K81</f>
        <v>0.43087056823716946</v>
      </c>
      <c r="EI33" s="4">
        <f aca="true" t="shared" si="25" ref="EI33:EQ36">+EI32+(EI$37-EI$32)/5</f>
        <v>0.6068613043109363</v>
      </c>
      <c r="EJ33" s="4">
        <f t="shared" si="25"/>
        <v>0.6804933702111613</v>
      </c>
      <c r="EK33" s="4">
        <f t="shared" si="25"/>
        <v>0.8238533048689787</v>
      </c>
      <c r="EL33" s="4">
        <f t="shared" si="25"/>
        <v>0.7699827421000247</v>
      </c>
      <c r="EM33" s="4">
        <f t="shared" si="25"/>
        <v>0.6178215287851713</v>
      </c>
      <c r="EN33" s="4">
        <f t="shared" si="25"/>
        <v>0.8283819884777314</v>
      </c>
      <c r="EO33" s="4">
        <f t="shared" si="25"/>
        <v>0.3821460394997208</v>
      </c>
      <c r="EP33" s="4">
        <f t="shared" si="25"/>
        <v>1.8986496105240043</v>
      </c>
      <c r="EQ33" s="4">
        <f t="shared" si="25"/>
        <v>1.3203052985093673</v>
      </c>
      <c r="ES33" s="4">
        <f aca="true" t="shared" si="26" ref="ES33:EY36">+ES32+(ES$37-ES$32)/5</f>
        <v>17.288</v>
      </c>
      <c r="ET33" s="4">
        <f t="shared" si="26"/>
        <v>15.71984</v>
      </c>
      <c r="EU33" s="4">
        <f t="shared" si="26"/>
        <v>18.46896</v>
      </c>
      <c r="EV33" s="4">
        <f t="shared" si="26"/>
        <v>50.44320840000007</v>
      </c>
      <c r="EW33" s="4">
        <f t="shared" si="26"/>
        <v>42.952339200000054</v>
      </c>
      <c r="EX33" s="4">
        <f t="shared" si="26"/>
        <v>50.47251540000006</v>
      </c>
      <c r="EY33" s="4">
        <f t="shared" si="26"/>
        <v>50.64112</v>
      </c>
    </row>
    <row r="34" spans="1:155" ht="12.75">
      <c r="A34">
        <v>2032</v>
      </c>
      <c r="B34" s="19">
        <f>+'[4]LT ICE'!AI72+'[4]LT SI HEV GAS'!AI72+'[4]LT SI PHEV'!AI72-'[4]LT SI PHEV'!BC72+'[4]LT D PHEV'!AI72-'[4]LT D PHEV'!BC72+'[4]auto ICE'!AI72+'[4]auto SI HEV Gas'!AI72+'[4]auto SI PHEV'!AI72-'[4]auto SI PHEV'!BC72+'[4]auto D PHEV'!AI72-'[4]auto D PHEV'!BC72</f>
        <v>12.842237127087087</v>
      </c>
      <c r="C34" s="19">
        <f>+'[4]LT Dsl'!AI72+'[4]auto Dsl'!AI72</f>
        <v>2.10226652912762</v>
      </c>
      <c r="D34" s="25">
        <f>+'[4]auto CNG'!AI72+'[4]LT CNG'!AI72</f>
        <v>0.0004634122796827683</v>
      </c>
      <c r="E34" s="25">
        <f>+'[4]auto FCV'!AI72+'[4]LT FCV'!AI72</f>
        <v>-3.01254069794696E-08</v>
      </c>
      <c r="F34" s="25">
        <f>'[4]auto SI PHEV'!BC72+'[4]LT SI PHEV'!BC72</f>
        <v>0.0003123658073104897</v>
      </c>
      <c r="G34" s="25">
        <f>'[4]auto D PHEV'!BC72+'[4]LT D PHEV'!BC72</f>
        <v>0</v>
      </c>
      <c r="H34" s="25">
        <f>'[4]auto EV'!AI72+'[4]LT EV'!AI72</f>
        <v>2.192617588201704E-06</v>
      </c>
      <c r="I34" s="25">
        <f t="shared" si="0"/>
        <v>14.945281596793881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9">
        <f t="shared" si="4"/>
        <v>0.06515322675430879</v>
      </c>
      <c r="Z34" s="19" t="e">
        <f t="shared" si="23"/>
        <v>#DIV/0!</v>
      </c>
      <c r="AA34" s="19" t="e">
        <f t="shared" si="24"/>
        <v>#DIV/0!</v>
      </c>
      <c r="AB34" s="4">
        <f t="shared" si="5"/>
        <v>223.40355706280695</v>
      </c>
      <c r="AC34" s="4">
        <f t="shared" si="6"/>
        <v>33.205047555587264</v>
      </c>
      <c r="AD34" s="4">
        <f t="shared" si="7"/>
        <v>0.008626289830856419</v>
      </c>
      <c r="AE34" s="4">
        <f t="shared" si="8"/>
        <v>-1.5313057671896987E-06</v>
      </c>
      <c r="AF34" s="4">
        <f t="shared" si="9"/>
        <v>0.013431489317625767</v>
      </c>
      <c r="AG34" s="4">
        <f t="shared" si="10"/>
        <v>0</v>
      </c>
      <c r="AH34" s="4">
        <f t="shared" si="11"/>
        <v>0.00011087255392652529</v>
      </c>
      <c r="AI34" s="4">
        <f t="shared" si="12"/>
        <v>256.6307717387908</v>
      </c>
      <c r="AJ34" s="2">
        <f>+EO34*8*(MAX(D$12:D34)-D$12)*(10^9)*8.5136/1000000000</f>
        <v>0.0049173698389151765</v>
      </c>
      <c r="AK34" s="5">
        <f t="shared" si="1"/>
        <v>0.15720605721304387</v>
      </c>
      <c r="AL34" s="5">
        <f t="shared" si="2"/>
        <v>0</v>
      </c>
      <c r="AM34" s="5">
        <f t="shared" si="3"/>
        <v>0</v>
      </c>
      <c r="AN34" s="2">
        <f t="shared" si="13"/>
        <v>2.1660860478246195E-05</v>
      </c>
      <c r="AO34" s="2">
        <f t="shared" si="14"/>
        <v>1.2764809907990918E-05</v>
      </c>
      <c r="AP34" s="3"/>
      <c r="AQ34" s="4" t="e">
        <f>'[4]VehFleetValuSummary'!T28</f>
        <v>#DIV/0!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5">
        <f>'[4]Fltsummary'!AE42</f>
        <v>0.43887860514584937</v>
      </c>
      <c r="BF34" s="5">
        <f>'[4]Fltsummary'!AG42</f>
        <v>0.12345962739144971</v>
      </c>
      <c r="BG34" s="5">
        <f>'[4]Fltsummary'!AJ42</f>
        <v>0.00015657322126161807</v>
      </c>
      <c r="BH34" s="5">
        <f>'[4]Fltsummary'!AK42</f>
        <v>0</v>
      </c>
      <c r="BI34" s="5">
        <f>'[4]Fltsummary'!AH42</f>
        <v>2.8701545832083635E-05</v>
      </c>
      <c r="BJ34" s="5">
        <f>'[4]Fltsummary'!AF42</f>
        <v>3.3930477153718403E-07</v>
      </c>
      <c r="BK34" s="5">
        <f>'[4]Fltsummary'!AI42</f>
        <v>0.4374761531983035</v>
      </c>
      <c r="BL34" s="5">
        <f>'[4]Fltsummary'!AL42</f>
        <v>1.9253227565355282E-10</v>
      </c>
      <c r="BM34" s="3">
        <f>'[4]VMTSummary'!V42</f>
        <v>1728.2532485330007</v>
      </c>
      <c r="BN34" s="3">
        <f>'[4]VMTSummary'!W42</f>
        <v>0.0009471278379597322</v>
      </c>
      <c r="BO34" s="3">
        <f>'[4]VMTSummary'!X42</f>
        <v>470.32652443056236</v>
      </c>
      <c r="BP34" s="3">
        <f>'[4]VMTSummary'!Y42</f>
        <v>0.06853046592073304</v>
      </c>
      <c r="BQ34" s="3">
        <f>'[4]VMTSummary'!Z42</f>
        <v>1739.832340397617</v>
      </c>
      <c r="BR34" s="3">
        <f>'[4]VMTSummary'!AA42</f>
        <v>0.39886881151585923</v>
      </c>
      <c r="BS34" s="3">
        <f>'[4]VMTSummary'!AB42</f>
        <v>0</v>
      </c>
      <c r="BT34" s="3">
        <f>'[4]VMTSummary'!AC42</f>
        <v>-2.2238391283935265E-07</v>
      </c>
      <c r="BU34" s="3">
        <f>'[4]VMTSummary'!T42</f>
        <v>3938.8804595440706</v>
      </c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>
        <f>+'[4]HVY TRK ENERGY'!O82*'[4]HVY TRK ENERGY'!K82</f>
        <v>5.429758928690337</v>
      </c>
      <c r="EF34">
        <f>+'[4]HVY TRK ENERGY'!M82*'[4]HVY TRK ENERGY'!K82</f>
        <v>0.4377872183096639</v>
      </c>
      <c r="EI34" s="4">
        <f t="shared" si="25"/>
        <v>0.578860096506926</v>
      </c>
      <c r="EJ34" s="4">
        <f t="shared" si="25"/>
        <v>0.6493056881564917</v>
      </c>
      <c r="EK34" s="4">
        <f t="shared" si="25"/>
        <v>0.7859607876863426</v>
      </c>
      <c r="EL34" s="4">
        <f t="shared" si="25"/>
        <v>0.7487709648462247</v>
      </c>
      <c r="EM34" s="4">
        <f t="shared" si="25"/>
        <v>0.5918047605488498</v>
      </c>
      <c r="EN34" s="4">
        <f t="shared" si="25"/>
        <v>0.7904469369863395</v>
      </c>
      <c r="EO34" s="4">
        <f t="shared" si="25"/>
        <v>0.3821460394997208</v>
      </c>
      <c r="EP34" s="4">
        <f t="shared" si="25"/>
        <v>1.8986496105240043</v>
      </c>
      <c r="EQ34" s="4">
        <f t="shared" si="25"/>
        <v>1.3203052985093673</v>
      </c>
      <c r="ES34" s="4">
        <f t="shared" si="26"/>
        <v>17.396</v>
      </c>
      <c r="ET34" s="4">
        <f t="shared" si="26"/>
        <v>15.79488</v>
      </c>
      <c r="EU34" s="4">
        <f t="shared" si="26"/>
        <v>18.61472</v>
      </c>
      <c r="EV34" s="4">
        <f t="shared" si="26"/>
        <v>50.566297800000065</v>
      </c>
      <c r="EW34" s="4">
        <f t="shared" si="26"/>
        <v>42.99923040000005</v>
      </c>
      <c r="EX34" s="4">
        <f t="shared" si="26"/>
        <v>50.59560480000006</v>
      </c>
      <c r="EY34" s="4">
        <f t="shared" si="26"/>
        <v>50.83104</v>
      </c>
    </row>
    <row r="35" spans="1:155" ht="12.75">
      <c r="A35">
        <v>2033</v>
      </c>
      <c r="B35" s="19">
        <f>+'[4]LT ICE'!AI73+'[4]LT SI HEV GAS'!AI73+'[4]LT SI PHEV'!AI73-'[4]LT SI PHEV'!BC73+'[4]LT D PHEV'!AI73-'[4]LT D PHEV'!BC73+'[4]auto ICE'!AI73+'[4]auto SI HEV Gas'!AI73+'[4]auto SI PHEV'!AI73-'[4]auto SI PHEV'!BC73+'[4]auto D PHEV'!AI73-'[4]auto D PHEV'!BC73</f>
        <v>12.96462821047158</v>
      </c>
      <c r="C35" s="19">
        <f>+'[4]LT Dsl'!AI73+'[4]auto Dsl'!AI73</f>
        <v>2.0826119712863753</v>
      </c>
      <c r="D35" s="25">
        <f>+'[4]auto CNG'!AI73+'[4]LT CNG'!AI73</f>
        <v>0.00030880690540924217</v>
      </c>
      <c r="E35" s="25">
        <f>+'[4]auto FCV'!AI73+'[4]LT FCV'!AI73</f>
        <v>-2.4585073988447515E-08</v>
      </c>
      <c r="F35" s="25">
        <f>'[4]auto SI PHEV'!BC73+'[4]LT SI PHEV'!BC73</f>
        <v>0.0002203904019743891</v>
      </c>
      <c r="G35" s="25">
        <f>'[4]auto D PHEV'!BC73+'[4]LT D PHEV'!BC73</f>
        <v>0</v>
      </c>
      <c r="H35" s="25">
        <f>'[4]auto EV'!AI73+'[4]LT EV'!AI73</f>
        <v>1.427342762566825E-06</v>
      </c>
      <c r="I35" s="25">
        <f t="shared" si="0"/>
        <v>15.04777078182303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9">
        <f t="shared" si="4"/>
        <v>0.0647817217598242</v>
      </c>
      <c r="Z35" s="19" t="e">
        <f t="shared" si="23"/>
        <v>#DIV/0!</v>
      </c>
      <c r="AA35" s="19" t="e">
        <f t="shared" si="24"/>
        <v>#DIV/0!</v>
      </c>
      <c r="AB35" s="4">
        <f t="shared" si="5"/>
        <v>226.93285219609456</v>
      </c>
      <c r="AC35" s="4">
        <f t="shared" si="6"/>
        <v>33.05088537535707</v>
      </c>
      <c r="AD35" s="4">
        <f t="shared" si="7"/>
        <v>0.005793365772791979</v>
      </c>
      <c r="AE35" s="4">
        <f t="shared" si="8"/>
        <v>-1.2543540765616212E-06</v>
      </c>
      <c r="AF35" s="4">
        <f t="shared" si="9"/>
        <v>0.009486952042862444</v>
      </c>
      <c r="AG35" s="4">
        <f t="shared" si="10"/>
        <v>0</v>
      </c>
      <c r="AH35" s="4">
        <f t="shared" si="11"/>
        <v>7.235112995886755E-05</v>
      </c>
      <c r="AI35" s="4">
        <f t="shared" si="12"/>
        <v>259.99908898604315</v>
      </c>
      <c r="AJ35" s="2">
        <f>+EO35*8*(MAX(D$12:D35)-D$12)*(10^9)*8.5136/1000000000</f>
        <v>0.0049173698389151765</v>
      </c>
      <c r="AK35" s="5">
        <f t="shared" si="1"/>
        <v>0.15720605721304387</v>
      </c>
      <c r="AL35" s="5">
        <f t="shared" si="2"/>
        <v>0</v>
      </c>
      <c r="AM35" s="5">
        <f t="shared" si="3"/>
        <v>0</v>
      </c>
      <c r="AN35" s="2">
        <f t="shared" si="13"/>
        <v>2.237730723502248E-05</v>
      </c>
      <c r="AO35" s="2">
        <f t="shared" si="14"/>
        <v>1.326302108072569E-05</v>
      </c>
      <c r="AP35" s="3"/>
      <c r="AQ35" s="4" t="e">
        <f>'[4]VehFleetValuSummary'!T29</f>
        <v>#DIV/0!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5">
        <f>'[4]Fltsummary'!AE43</f>
        <v>0.4334476927494297</v>
      </c>
      <c r="BF35" s="5">
        <f>'[4]Fltsummary'!AG43</f>
        <v>0.12143727824952064</v>
      </c>
      <c r="BG35" s="5">
        <f>'[4]Fltsummary'!AJ43</f>
        <v>0.00011319145810527699</v>
      </c>
      <c r="BH35" s="5">
        <f>'[4]Fltsummary'!AK43</f>
        <v>0</v>
      </c>
      <c r="BI35" s="5">
        <f>'[4]Fltsummary'!AH43</f>
        <v>1.9376060802027406E-05</v>
      </c>
      <c r="BJ35" s="5">
        <f>'[4]Fltsummary'!AF43</f>
        <v>2.2509214387523383E-07</v>
      </c>
      <c r="BK35" s="5">
        <f>'[4]Fltsummary'!AI43</f>
        <v>0.44498223624468586</v>
      </c>
      <c r="BL35" s="5">
        <f>'[4]Fltsummary'!AL43</f>
        <v>1.4531251945339636E-10</v>
      </c>
      <c r="BM35" s="3">
        <f>'[4]VMTSummary'!V43</f>
        <v>1751.2685727343048</v>
      </c>
      <c r="BN35" s="3">
        <f>'[4]VMTSummary'!W43</f>
        <v>0.0006173906270296055</v>
      </c>
      <c r="BO35" s="3">
        <f>'[4]VMTSummary'!X43</f>
        <v>468.84652779677583</v>
      </c>
      <c r="BP35" s="3">
        <f>'[4]VMTSummary'!Y43</f>
        <v>0.045401827565991544</v>
      </c>
      <c r="BQ35" s="3">
        <f>'[4]VMTSummary'!Z43</f>
        <v>1793.0197336027206</v>
      </c>
      <c r="BR35" s="3">
        <f>'[4]VMTSummary'!AA43</f>
        <v>0.2828511434448912</v>
      </c>
      <c r="BS35" s="3">
        <f>'[4]VMTSummary'!AB43</f>
        <v>0</v>
      </c>
      <c r="BT35" s="3">
        <f>'[4]VMTSummary'!AC43</f>
        <v>-1.8112672714522917E-07</v>
      </c>
      <c r="BU35" s="3">
        <f>'[4]VMTSummary'!T43</f>
        <v>4013.4637043143125</v>
      </c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>
        <f>+'[4]HVY TRK ENERGY'!O83*'[4]HVY TRK ENERGY'!K83</f>
        <v>5.49911202571878</v>
      </c>
      <c r="EF35">
        <f>+'[4]HVY TRK ENERGY'!M83*'[4]HVY TRK ENERGY'!K83</f>
        <v>0.4455653502812198</v>
      </c>
      <c r="EI35" s="4">
        <f t="shared" si="25"/>
        <v>0.5508588887029158</v>
      </c>
      <c r="EJ35" s="4">
        <f t="shared" si="25"/>
        <v>0.6181180061018221</v>
      </c>
      <c r="EK35" s="4">
        <f t="shared" si="25"/>
        <v>0.7480682705037065</v>
      </c>
      <c r="EL35" s="4">
        <f t="shared" si="25"/>
        <v>0.7275591875924248</v>
      </c>
      <c r="EM35" s="4">
        <f t="shared" si="25"/>
        <v>0.5657879923125283</v>
      </c>
      <c r="EN35" s="4">
        <f t="shared" si="25"/>
        <v>0.7525118854949476</v>
      </c>
      <c r="EO35" s="4">
        <f t="shared" si="25"/>
        <v>0.3821460394997208</v>
      </c>
      <c r="EP35" s="4">
        <f t="shared" si="25"/>
        <v>1.8986496105240043</v>
      </c>
      <c r="EQ35" s="4">
        <f t="shared" si="25"/>
        <v>1.3203052985093673</v>
      </c>
      <c r="ES35" s="4">
        <f t="shared" si="26"/>
        <v>17.504</v>
      </c>
      <c r="ET35" s="4">
        <f t="shared" si="26"/>
        <v>15.869919999999999</v>
      </c>
      <c r="EU35" s="4">
        <f t="shared" si="26"/>
        <v>18.760479999999998</v>
      </c>
      <c r="EV35" s="4">
        <f t="shared" si="26"/>
        <v>50.68938720000006</v>
      </c>
      <c r="EW35" s="4">
        <f t="shared" si="26"/>
        <v>43.04612160000005</v>
      </c>
      <c r="EX35" s="4">
        <f t="shared" si="26"/>
        <v>50.71869420000006</v>
      </c>
      <c r="EY35" s="4">
        <f t="shared" si="26"/>
        <v>51.02096</v>
      </c>
    </row>
    <row r="36" spans="1:155" ht="12.75">
      <c r="A36">
        <v>2034</v>
      </c>
      <c r="B36" s="19">
        <f>+'[4]LT ICE'!AI74+'[4]LT SI HEV GAS'!AI74+'[4]LT SI PHEV'!AI74-'[4]LT SI PHEV'!BC74+'[4]LT D PHEV'!AI74-'[4]LT D PHEV'!BC74+'[4]auto ICE'!AI74+'[4]auto SI HEV Gas'!AI74+'[4]auto SI PHEV'!AI74-'[4]auto SI PHEV'!BC74+'[4]auto D PHEV'!AI74-'[4]auto D PHEV'!BC74</f>
        <v>13.022510365309092</v>
      </c>
      <c r="C36" s="19">
        <f>+'[4]LT Dsl'!AI74+'[4]auto Dsl'!AI74</f>
        <v>2.0470875580919574</v>
      </c>
      <c r="D36" s="25">
        <f>+'[4]auto CNG'!AI74+'[4]LT CNG'!AI74</f>
        <v>0.0001746387165040206</v>
      </c>
      <c r="E36" s="25">
        <f>+'[4]auto FCV'!AI74+'[4]LT FCV'!AI74</f>
        <v>-1.745388903289973E-08</v>
      </c>
      <c r="F36" s="25">
        <f>'[4]auto SI PHEV'!BC74+'[4]LT SI PHEV'!BC74</f>
        <v>0.00013235601565953457</v>
      </c>
      <c r="G36" s="25">
        <f>'[4]auto D PHEV'!BC74+'[4]LT D PHEV'!BC74</f>
        <v>0</v>
      </c>
      <c r="H36" s="25">
        <f>'[4]auto EV'!AI74+'[4]LT EV'!AI74</f>
        <v>7.715772700461796E-07</v>
      </c>
      <c r="I36" s="25">
        <f t="shared" si="0"/>
        <v>15.069905672256594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9">
        <f t="shared" si="4"/>
        <v>0.0640820480282695</v>
      </c>
      <c r="Z36" s="19" t="e">
        <f t="shared" si="23"/>
        <v>#DIV/0!</v>
      </c>
      <c r="AA36" s="19" t="e">
        <f t="shared" si="24"/>
        <v>#DIV/0!</v>
      </c>
      <c r="AB36" s="4">
        <f t="shared" si="5"/>
        <v>229.35245255382375</v>
      </c>
      <c r="AC36" s="4">
        <f t="shared" si="6"/>
        <v>32.640729230273934</v>
      </c>
      <c r="AD36" s="4">
        <f t="shared" si="7"/>
        <v>0.003301761487516974</v>
      </c>
      <c r="AE36" s="4">
        <f t="shared" si="8"/>
        <v>-8.938290167971441E-07</v>
      </c>
      <c r="AF36" s="4">
        <f t="shared" si="9"/>
        <v>0.00570361947697333</v>
      </c>
      <c r="AG36" s="4">
        <f t="shared" si="10"/>
        <v>0</v>
      </c>
      <c r="AH36" s="4">
        <f t="shared" si="11"/>
        <v>3.920575197931343E-05</v>
      </c>
      <c r="AI36" s="4">
        <f t="shared" si="12"/>
        <v>262.0022254769852</v>
      </c>
      <c r="AJ36" s="2">
        <f>+EO36*8*(MAX(D$12:D36)-D$12)*(10^9)*8.5136/1000000000</f>
        <v>0.0049173698389151765</v>
      </c>
      <c r="AK36" s="5">
        <f t="shared" si="1"/>
        <v>0.15720605721304387</v>
      </c>
      <c r="AL36" s="5">
        <f t="shared" si="2"/>
        <v>0</v>
      </c>
      <c r="AM36" s="5">
        <f t="shared" si="3"/>
        <v>0</v>
      </c>
      <c r="AN36" s="2">
        <f t="shared" si="13"/>
        <v>2.329947461045879E-05</v>
      </c>
      <c r="AO36" s="2">
        <f t="shared" si="14"/>
        <v>1.3904288676996395E-05</v>
      </c>
      <c r="AP36" s="3"/>
      <c r="AQ36" s="4" t="e">
        <f>'[4]VehFleetValuSummary'!T30</f>
        <v>#DIV/0!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5">
        <f>'[4]Fltsummary'!AE44</f>
        <v>0.42917127339860567</v>
      </c>
      <c r="BF36" s="5">
        <f>'[4]Fltsummary'!AG44</f>
        <v>0.11918346032616102</v>
      </c>
      <c r="BG36" s="5">
        <f>'[4]Fltsummary'!AJ44</f>
        <v>7.03709418760238E-05</v>
      </c>
      <c r="BH36" s="5">
        <f>'[4]Fltsummary'!AK44</f>
        <v>0</v>
      </c>
      <c r="BI36" s="5">
        <f>'[4]Fltsummary'!AH44</f>
        <v>1.1238809530937056E-05</v>
      </c>
      <c r="BJ36" s="5">
        <f>'[4]Fltsummary'!AF44</f>
        <v>1.259306039049839E-07</v>
      </c>
      <c r="BK36" s="5">
        <f>'[4]Fltsummary'!AI44</f>
        <v>0.45156353049685605</v>
      </c>
      <c r="BL36" s="5">
        <f>'[4]Fltsummary'!AL44</f>
        <v>9.636638986626403E-11</v>
      </c>
      <c r="BM36" s="3">
        <f>'[4]VMTSummary'!V44</f>
        <v>1777.6554720564222</v>
      </c>
      <c r="BN36" s="3">
        <f>'[4]VMTSummary'!W44</f>
        <v>0.0003371436695530133</v>
      </c>
      <c r="BO36" s="3">
        <f>'[4]VMTSummary'!X44</f>
        <v>466.6203361983419</v>
      </c>
      <c r="BP36" s="3">
        <f>'[4]VMTSummary'!Y44</f>
        <v>0.025728665339143062</v>
      </c>
      <c r="BQ36" s="3">
        <f>'[4]VMTSummary'!Z44</f>
        <v>1844.0696248955514</v>
      </c>
      <c r="BR36" s="3">
        <f>'[4]VMTSummary'!AA44</f>
        <v>0.1717599839381352</v>
      </c>
      <c r="BS36" s="3">
        <f>'[4]VMTSummary'!AB44</f>
        <v>0</v>
      </c>
      <c r="BT36" s="3">
        <f>'[4]VMTSummary'!AC44</f>
        <v>-1.2912277149756595E-07</v>
      </c>
      <c r="BU36" s="3">
        <f>'[4]VMTSummary'!T44</f>
        <v>4088.5432588141393</v>
      </c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>
        <f>+'[4]HVY TRK ENERGY'!O84*'[4]HVY TRK ENERGY'!K84</f>
        <v>5.573421244421331</v>
      </c>
      <c r="EF36">
        <f>+'[4]HVY TRK ENERGY'!M84*'[4]HVY TRK ENERGY'!K84</f>
        <v>0.45395756557866845</v>
      </c>
      <c r="EI36" s="4">
        <f t="shared" si="25"/>
        <v>0.5228576808989055</v>
      </c>
      <c r="EJ36" s="4">
        <f t="shared" si="25"/>
        <v>0.5869303240471525</v>
      </c>
      <c r="EK36" s="4">
        <f t="shared" si="25"/>
        <v>0.7101757533210704</v>
      </c>
      <c r="EL36" s="4">
        <f t="shared" si="25"/>
        <v>0.7063474103386248</v>
      </c>
      <c r="EM36" s="4">
        <f t="shared" si="25"/>
        <v>0.5397712240762068</v>
      </c>
      <c r="EN36" s="4">
        <f t="shared" si="25"/>
        <v>0.7145768340035558</v>
      </c>
      <c r="EO36" s="4">
        <f t="shared" si="25"/>
        <v>0.3821460394997208</v>
      </c>
      <c r="EP36" s="4">
        <f t="shared" si="25"/>
        <v>1.8986496105240043</v>
      </c>
      <c r="EQ36" s="4">
        <f t="shared" si="25"/>
        <v>1.3203052985093673</v>
      </c>
      <c r="ES36" s="4">
        <f t="shared" si="26"/>
        <v>17.612000000000002</v>
      </c>
      <c r="ET36" s="4">
        <f t="shared" si="26"/>
        <v>15.944959999999998</v>
      </c>
      <c r="EU36" s="4">
        <f t="shared" si="26"/>
        <v>18.906239999999997</v>
      </c>
      <c r="EV36" s="4">
        <f t="shared" si="26"/>
        <v>50.81247660000006</v>
      </c>
      <c r="EW36" s="4">
        <f t="shared" si="26"/>
        <v>43.09301280000005</v>
      </c>
      <c r="EX36" s="4">
        <f t="shared" si="26"/>
        <v>50.841783600000056</v>
      </c>
      <c r="EY36" s="4">
        <f t="shared" si="26"/>
        <v>51.21088</v>
      </c>
    </row>
    <row r="37" spans="1:170" s="1" customFormat="1" ht="12.75">
      <c r="A37" s="1">
        <v>2035</v>
      </c>
      <c r="B37" s="19">
        <f>+'[4]LT ICE'!AI75+'[4]LT SI HEV GAS'!AI75+'[4]LT SI PHEV'!AI75-'[4]LT SI PHEV'!BC75+'[4]LT D PHEV'!AI75-'[4]LT D PHEV'!BC75+'[4]auto ICE'!AI75+'[4]auto SI HEV Gas'!AI75+'[4]auto SI PHEV'!AI75-'[4]auto SI PHEV'!BC75+'[4]auto D PHEV'!AI75-'[4]auto D PHEV'!BC75</f>
        <v>13.073635741535611</v>
      </c>
      <c r="C37" s="19">
        <f>+'[4]LT Dsl'!AI75+'[4]auto Dsl'!AI75</f>
        <v>2.007418137835393</v>
      </c>
      <c r="D37" s="25">
        <f>+'[4]auto CNG'!AI75+'[4]LT CNG'!AI75</f>
        <v>6.78463175930531E-05</v>
      </c>
      <c r="E37" s="25">
        <f>+'[4]auto FCV'!AI75+'[4]LT FCV'!AI75</f>
        <v>-6.14301588973157E-09</v>
      </c>
      <c r="F37" s="25">
        <f>'[4]auto SI PHEV'!BC75+'[4]LT SI PHEV'!BC75</f>
        <v>7.168182926475511E-05</v>
      </c>
      <c r="G37" s="25">
        <f>'[4]auto D PHEV'!BC75+'[4]LT D PHEV'!BC75</f>
        <v>0</v>
      </c>
      <c r="H37" s="25">
        <f>'[4]auto EV'!AI75+'[4]LT EV'!AI75</f>
        <v>4.057026470230397E-07</v>
      </c>
      <c r="I37" s="25">
        <f t="shared" si="0"/>
        <v>15.081193807077492</v>
      </c>
      <c r="J37" s="25">
        <f>MIN(0.95,DT37/(EF37+B37))</f>
        <v>0.09366836691472903</v>
      </c>
      <c r="K37" s="25">
        <f>MIN(0.95,DU37/(EF37+B37))</f>
        <v>0.1523003321714594</v>
      </c>
      <c r="L37" s="25">
        <f>MIN(0.95,DV37/(EF37+B37))</f>
        <v>0.23585092717130382</v>
      </c>
      <c r="M37" s="25">
        <f>+DW37/($EE37+$C37)</f>
        <v>0.011017076264996022</v>
      </c>
      <c r="N37" s="25">
        <f>+DX37/($EE37+$C37)</f>
        <v>0.04692964295566282</v>
      </c>
      <c r="O37" s="25">
        <f>+DY37/($EE37+$C37)</f>
        <v>0.04692964295566282</v>
      </c>
      <c r="P37" s="25">
        <f>SUMPRODUCT($D$3:$H$3,$D37:$H37)+J37*$B37*$J$3+(1-J37)*$B37*$B$3+M37*$C37*$M$3+(1-M37)*$C$3*$C37</f>
        <v>362.9754902880953</v>
      </c>
      <c r="Q37" s="25">
        <f>SUMPRODUCT($D$3:$H$3,$D37:$H37)+K37*$B37*$K$3+(1-K37)*$B37*$B$3+N37*$C37*$M$3+(1-N37)*$C$3*$C37</f>
        <v>336.79568372465405</v>
      </c>
      <c r="R37" s="25">
        <f>SUMPRODUCT($D$3:$H$3,$D37:$H37)+L37*$B37*$L$3+(1-L37)*$B37*$B$3+O37*$C37*$M$3+(1-O37)*$C$3*$C37</f>
        <v>314.382591259593</v>
      </c>
      <c r="S37" s="25">
        <f>P37/$I37</f>
        <v>24.06808737632916</v>
      </c>
      <c r="T37" s="25">
        <f>Q37/$I37</f>
        <v>22.33216335742588</v>
      </c>
      <c r="U37" s="25">
        <f>R37/$I37</f>
        <v>20.84600166812097</v>
      </c>
      <c r="V37" s="25">
        <f>P37/$BU37</f>
        <v>0.08718965271897261</v>
      </c>
      <c r="W37" s="25">
        <f>Q37/$BU37</f>
        <v>0.080901051136798</v>
      </c>
      <c r="X37" s="25">
        <f>R37/$BU37</f>
        <v>0.07551724478988503</v>
      </c>
      <c r="Y37" s="20">
        <f t="shared" si="4"/>
        <v>0.06337363912335797</v>
      </c>
      <c r="Z37" s="19">
        <f t="shared" si="23"/>
        <v>0.16468585122536125</v>
      </c>
      <c r="AA37" s="7">
        <f t="shared" si="24"/>
        <v>0.22805949034871922</v>
      </c>
      <c r="AB37" s="4">
        <f t="shared" si="5"/>
        <v>231.66482534001102</v>
      </c>
      <c r="AC37" s="4">
        <f t="shared" si="6"/>
        <v>32.158838568122995</v>
      </c>
      <c r="AD37" s="4">
        <f t="shared" si="7"/>
        <v>0.0012926080427828476</v>
      </c>
      <c r="AE37" s="4">
        <f t="shared" si="8"/>
        <v>-3.157559311449145E-07</v>
      </c>
      <c r="AF37" s="4">
        <f t="shared" si="9"/>
        <v>0.0030923472330259298</v>
      </c>
      <c r="AG37" s="4">
        <f t="shared" si="10"/>
        <v>0</v>
      </c>
      <c r="AH37" s="4">
        <f t="shared" si="11"/>
        <v>2.0664693953816768E-05</v>
      </c>
      <c r="AI37" s="6">
        <f t="shared" si="12"/>
        <v>263.8280692123478</v>
      </c>
      <c r="AJ37" s="2">
        <f>+EO37*8*(MAX(D$12:D37)-D$12)*(10^9)*8.5136/1000000000</f>
        <v>0.0049173698389151765</v>
      </c>
      <c r="AK37" s="5">
        <f t="shared" si="1"/>
        <v>0.15720605721304387</v>
      </c>
      <c r="AL37" s="5">
        <f t="shared" si="2"/>
        <v>0</v>
      </c>
      <c r="AM37" s="5">
        <f t="shared" si="3"/>
        <v>0</v>
      </c>
      <c r="AN37" s="2">
        <f t="shared" si="13"/>
        <v>2.476213730471606E-05</v>
      </c>
      <c r="AO37" s="2">
        <f t="shared" si="14"/>
        <v>1.4921412265496162E-05</v>
      </c>
      <c r="AP37" s="10">
        <f>'[2]VehPrice'!$AD$132</f>
        <v>488.4598784110435</v>
      </c>
      <c r="AQ37" s="6">
        <f>'[4]VehFleetValuSummary'!T31</f>
        <v>394.0210221746009</v>
      </c>
      <c r="AR37" s="1">
        <f>'[2]VehPrice'!$AD$73</f>
        <v>21870.502290366705</v>
      </c>
      <c r="AS37" s="1">
        <f>'[2]VehPrice'!$AD$87</f>
        <v>25793.590983419504</v>
      </c>
      <c r="AT37" s="1">
        <f>'[2]VehPrice'!$AD$101</f>
        <v>21944.254899023756</v>
      </c>
      <c r="AU37" s="1">
        <f>'[2]VehPrice'!$AD$115</f>
        <v>23545.718561771588</v>
      </c>
      <c r="AV37" s="1">
        <f>'[2]VehPrice'!$AD$129</f>
        <v>30995.23445075123</v>
      </c>
      <c r="AW37" s="7">
        <f>'[2]Mkt Shares'!$AD$6</f>
        <v>0.4416297047877757</v>
      </c>
      <c r="AX37" s="7">
        <f>'[2]Mkt Shares'!$AD$7</f>
        <v>0.0912977411978674</v>
      </c>
      <c r="AY37" s="7">
        <f>'[2]Mkt Shares'!$AD$8</f>
        <v>0</v>
      </c>
      <c r="AZ37" s="7">
        <f>'[2]Mkt Shares'!$AD$9</f>
        <v>0</v>
      </c>
      <c r="BA37" s="7">
        <f>'[2]Mkt Shares'!$AD$11</f>
        <v>0</v>
      </c>
      <c r="BB37" s="7">
        <f>'[2]Mkt Shares'!$AD$12</f>
        <v>0</v>
      </c>
      <c r="BC37" s="7">
        <f>'[2]Mkt Shares'!$AD$13</f>
        <v>0.46707263803908283</v>
      </c>
      <c r="BD37" s="7">
        <f>'[2]Mkt Shares'!$AD$14</f>
        <v>0</v>
      </c>
      <c r="BE37" s="7">
        <f>'[4]Fltsummary'!AE45</f>
        <v>0.42601544825814086</v>
      </c>
      <c r="BF37" s="7">
        <f>'[4]Fltsummary'!AG45</f>
        <v>0.11669037969576664</v>
      </c>
      <c r="BG37" s="7">
        <f>'[4]Fltsummary'!AJ45</f>
        <v>2.6980492580069858E-05</v>
      </c>
      <c r="BH37" s="7">
        <f>'[4]Fltsummary'!AK45</f>
        <v>0</v>
      </c>
      <c r="BI37" s="7">
        <f>'[4]Fltsummary'!AH45</f>
        <v>4.021924153121101E-06</v>
      </c>
      <c r="BJ37" s="7">
        <f>'[4]Fltsummary'!AF45</f>
        <v>4.183555106637171E-08</v>
      </c>
      <c r="BK37" s="7">
        <f>'[4]Fltsummary'!AI45</f>
        <v>0.4572631277622478</v>
      </c>
      <c r="BL37" s="7">
        <f>'[4]Fltsummary'!AL45</f>
        <v>3.156054068622389E-11</v>
      </c>
      <c r="BM37" s="10">
        <f>'[4]VMTSummary'!V45</f>
        <v>1806.9079335572083</v>
      </c>
      <c r="BN37" s="10">
        <f>'[4]VMTSummary'!W45</f>
        <v>0.00010390744462331852</v>
      </c>
      <c r="BO37" s="10">
        <f>'[4]VMTSummary'!X45</f>
        <v>463.3986693755412</v>
      </c>
      <c r="BP37" s="10">
        <f>'[4]VMTSummary'!Y45</f>
        <v>0.008280462499768883</v>
      </c>
      <c r="BQ37" s="10">
        <f>'[4]VMTSummary'!Z45</f>
        <v>1892.6857705452912</v>
      </c>
      <c r="BR37" s="10">
        <f>'[4]VMTSummary'!AA45</f>
        <v>0.056198715515846744</v>
      </c>
      <c r="BS37" s="10">
        <f>'[4]VMTSummary'!AB45</f>
        <v>0</v>
      </c>
      <c r="BT37" s="10">
        <f>'[4]VMTSummary'!AC45</f>
        <v>-4.564140949564142E-08</v>
      </c>
      <c r="BU37" s="10">
        <f>'[4]VMTSummary'!T45</f>
        <v>4163.05695651786</v>
      </c>
      <c r="BV37" s="10"/>
      <c r="BW37" s="7">
        <f>+'[2]SCChoice'!$AD$253</f>
        <v>0.46886635165297763</v>
      </c>
      <c r="BX37" s="7">
        <f>+'[2]SCChoice'!$AD$254</f>
        <v>0.055119526339652496</v>
      </c>
      <c r="BY37" s="7">
        <f>+'[2]SCChoice'!$AD$255</f>
        <v>0</v>
      </c>
      <c r="BZ37" s="7">
        <f>+'[2]SCChoice'!$AD$256</f>
        <v>0</v>
      </c>
      <c r="CA37" s="7">
        <f>+'[2]SCChoice'!$AD$258</f>
        <v>0</v>
      </c>
      <c r="CB37" s="7">
        <f>+'[2]SCChoice'!$AD$259</f>
        <v>0</v>
      </c>
      <c r="CC37" s="7">
        <f>+'[2]SCChoice'!$AD$260</f>
        <v>0.47601412200736987</v>
      </c>
      <c r="CD37" s="7">
        <f>+'[2]SCChoice'!$AD$261</f>
        <v>0</v>
      </c>
      <c r="CE37" s="7">
        <f>+'[2]LCChoice'!$AD$253</f>
        <v>0.41594073952835975</v>
      </c>
      <c r="CF37" s="7">
        <f>+'[2]LCChoice'!$AD$254</f>
        <v>0.12356374586061906</v>
      </c>
      <c r="CG37" s="7">
        <f>+'[2]LCChoice'!$AD$255</f>
        <v>0</v>
      </c>
      <c r="CH37" s="7">
        <f>+'[2]LCChoice'!$AD$256</f>
        <v>0</v>
      </c>
      <c r="CI37" s="7">
        <f>+'[2]LCChoice'!$AD$258</f>
        <v>0</v>
      </c>
      <c r="CJ37" s="7">
        <f>+'[2]LCChoice'!$AD$259</f>
        <v>0</v>
      </c>
      <c r="CK37" s="7">
        <f>+'[2]LCChoice'!$AD$260</f>
        <v>0.4604955146110212</v>
      </c>
      <c r="CL37" s="7">
        <f>+'[2]LCChoice'!$AD$261</f>
        <v>0</v>
      </c>
      <c r="CM37" s="7">
        <f>+'[2]PUChoice'!$AD$253</f>
        <v>0.49284601837949293</v>
      </c>
      <c r="CN37" s="7">
        <f>+'[2]PUChoice'!$AD$254</f>
        <v>0.0311301710254715</v>
      </c>
      <c r="CO37" s="7">
        <f>+'[2]PUChoice'!$AD$255</f>
        <v>0</v>
      </c>
      <c r="CP37" s="7">
        <f>+'[2]PUChoice'!$AD$256</f>
        <v>0</v>
      </c>
      <c r="CQ37" s="7">
        <f>+'[2]PUChoice'!$AD$258</f>
        <v>0</v>
      </c>
      <c r="CR37" s="7">
        <f>+'[2]PUChoice'!$AD$259</f>
        <v>0</v>
      </c>
      <c r="CS37" s="7">
        <f>+'[2]PUChoice'!$AD$260</f>
        <v>0.4760238105950355</v>
      </c>
      <c r="CT37" s="7">
        <f>+'[2]PUChoice'!$AD$261</f>
        <v>0</v>
      </c>
      <c r="CU37" s="7">
        <f>+'[2]SSUChoice'!$AD$253</f>
        <v>0.42285200424316605</v>
      </c>
      <c r="CV37" s="7">
        <f>+'[2]SSUChoice'!$AD$254</f>
        <v>0.11531770958659718</v>
      </c>
      <c r="CW37" s="7">
        <f>+'[2]SSUChoice'!$AD$255</f>
        <v>0</v>
      </c>
      <c r="CX37" s="7">
        <f>+'[2]SSUChoice'!$AD$256</f>
        <v>0</v>
      </c>
      <c r="CY37" s="7">
        <f>+'[2]SSUChoice'!$AD$258</f>
        <v>0</v>
      </c>
      <c r="CZ37" s="7">
        <f>+'[2]SSUChoice'!$AD$259</f>
        <v>0</v>
      </c>
      <c r="DA37" s="7">
        <f>+'[2]SSUChoice'!$AD$260</f>
        <v>0.46183028617023675</v>
      </c>
      <c r="DB37" s="7">
        <f>+'[2]SSUChoice'!$AD$261</f>
        <v>0</v>
      </c>
      <c r="DC37" s="7">
        <f>+'[2]LSUChoice'!$AD$253</f>
        <v>0.4324893317383448</v>
      </c>
      <c r="DD37" s="7">
        <f>+'[2]LSUChoice'!$AD$254</f>
        <v>0.10426868324182062</v>
      </c>
      <c r="DE37" s="7">
        <f>+'[2]LSUChoice'!$AD$255</f>
        <v>0</v>
      </c>
      <c r="DF37" s="7">
        <f>+'[2]LSUChoice'!$AD$256</f>
        <v>0</v>
      </c>
      <c r="DG37" s="7">
        <f>+'[2]LSUChoice'!$AD$258</f>
        <v>0</v>
      </c>
      <c r="DH37" s="7">
        <f>+'[2]LSUChoice'!$AD$259</f>
        <v>0</v>
      </c>
      <c r="DI37" s="7">
        <f>+'[2]LSUChoice'!$AD$260</f>
        <v>0.4632419850198346</v>
      </c>
      <c r="DJ37" s="7">
        <f>+'[2]LSUChoice'!$AD$261</f>
        <v>0</v>
      </c>
      <c r="DK37" s="7">
        <f>+'[2]MPG'!$AD$81</f>
        <v>56.09411833557614</v>
      </c>
      <c r="DL37" s="7">
        <f>+'[2]MPG'!$AD$97</f>
        <v>51.90247347488177</v>
      </c>
      <c r="DM37" s="7">
        <f>+'[2]MPG'!$AD$113</f>
        <v>39.08287586329103</v>
      </c>
      <c r="DN37" s="7">
        <f>+'[2]MPG'!$AD$129</f>
        <v>44.95563674588199</v>
      </c>
      <c r="DO37" s="7">
        <f>+'[2]MPG'!$AD$145</f>
        <v>39.38091177874026</v>
      </c>
      <c r="DP37" s="7">
        <f>+'[2]MPG'!$AD$32</f>
        <v>48.82430692859824</v>
      </c>
      <c r="DQ37" s="7">
        <f>+'[2]MPG'!$AD$48</f>
        <v>53.72291994030927</v>
      </c>
      <c r="DR37" s="7">
        <f>+'[2]MPG'!$AD$64</f>
        <v>41.19386355913549</v>
      </c>
      <c r="DS37" s="19"/>
      <c r="DT37">
        <f>'[3]BiofuelVolumes'!$E$20</f>
        <v>1.26795</v>
      </c>
      <c r="DU37">
        <f>'[3]BiofuelVolumes'!$E$17</f>
        <v>2.0616266999999997</v>
      </c>
      <c r="DV37">
        <f>'[3]BiofuelVolumes'!$E$16</f>
        <v>3.1926165999999996</v>
      </c>
      <c r="DW37">
        <f>'[3]BiofuelVolumes'!$F$20</f>
        <v>0.08453</v>
      </c>
      <c r="DX37">
        <f>'[3]BiofuelVolumes'!$F$17</f>
        <v>0.360074</v>
      </c>
      <c r="DY37">
        <f>'[3]BiofuelVolumes'!$F$16</f>
        <v>0.360074</v>
      </c>
      <c r="DZ37">
        <f>'[3]BiofuelVolumes'!$N$20</f>
        <v>16.7231051948998</v>
      </c>
      <c r="EA37">
        <f>'[3]BiofuelVolumes'!$N$17</f>
        <v>7.333038987621118</v>
      </c>
      <c r="EB37">
        <f>'[3]BiofuelVolumes'!$N$16</f>
        <v>6.188172462545021</v>
      </c>
      <c r="EC37">
        <f>'[3]BiofuelVolumes'!$O$16</f>
        <v>5.676011562275986</v>
      </c>
      <c r="ED37"/>
      <c r="EE37">
        <f>+'[4]HVY TRK ENERGY'!O85*'[4]HVY TRK ENERGY'!K85</f>
        <v>5.66521641300027</v>
      </c>
      <c r="EF37">
        <f>+'[4]HVY TRK ENERGY'!M85*'[4]HVY TRK ENERGY'!K85</f>
        <v>0.46295128099973154</v>
      </c>
      <c r="EG37"/>
      <c r="EH37"/>
      <c r="EI37" s="6">
        <f>'[3]Fuel $'!G$49</f>
        <v>0.49485647309489517</v>
      </c>
      <c r="EJ37" s="6">
        <f>'[3]Fuel $'!G$50</f>
        <v>0.5557426419924829</v>
      </c>
      <c r="EK37" s="6">
        <f>'[3]Fuel $'!G$51</f>
        <v>0.6722832361384341</v>
      </c>
      <c r="EL37" s="4">
        <f>'[3]Fuel $'!G$52</f>
        <v>0.6851356330848248</v>
      </c>
      <c r="EM37" s="4">
        <f>'[3]Fuel $'!G$53</f>
        <v>0.5137544558398851</v>
      </c>
      <c r="EN37" s="4">
        <f>'[3]Fuel $'!G$54</f>
        <v>0.6766417825121641</v>
      </c>
      <c r="EO37" s="6">
        <f>+'[3]Fuel $'!$G$21</f>
        <v>0.3821460394997208</v>
      </c>
      <c r="EP37" s="6">
        <f>'[3]Fuel $'!G29</f>
        <v>1.8986496105240038</v>
      </c>
      <c r="EQ37" s="6">
        <f>'[3]Fuel $'!G55</f>
        <v>1.3203052985093673</v>
      </c>
      <c r="ES37" s="27">
        <f>+'[3]Conv'!$G$324</f>
        <v>17.72</v>
      </c>
      <c r="ET37" s="27">
        <f>+'[3]Diesel'!$G$320</f>
        <v>16.02</v>
      </c>
      <c r="EU37" s="27">
        <f>'[3]CNGV'!$G$709</f>
        <v>19.052</v>
      </c>
      <c r="EV37" s="27">
        <f>+'[3]BEV100'!$G$1176</f>
        <v>50.93556600000006</v>
      </c>
      <c r="EW37" s="27">
        <f>+'[3]PHEV10'!$G$1432</f>
        <v>43.13990400000005</v>
      </c>
      <c r="EX37" s="27">
        <f>+'[3]PHEV40'!$G$1594</f>
        <v>50.96487300000006</v>
      </c>
      <c r="EY37" s="30">
        <f>+'[3]FCEV'!$G$751</f>
        <v>51.4008</v>
      </c>
      <c r="FH37"/>
      <c r="FI37"/>
      <c r="FJ37"/>
      <c r="FK37"/>
      <c r="FL37"/>
      <c r="FM37"/>
      <c r="FN37"/>
    </row>
    <row r="38" spans="1:155" ht="12.75">
      <c r="A38">
        <v>2036</v>
      </c>
      <c r="B38" s="19">
        <f>+'[4]LT ICE'!AI76+'[4]LT SI HEV GAS'!AI76+'[4]LT SI PHEV'!AI76-'[4]LT SI PHEV'!BC76+'[4]LT D PHEV'!AI76-'[4]LT D PHEV'!BC76+'[4]auto ICE'!AI76+'[4]auto SI HEV Gas'!AI76+'[4]auto SI PHEV'!AI76-'[4]auto SI PHEV'!BC76+'[4]auto D PHEV'!AI76-'[4]auto D PHEV'!BC76</f>
        <v>13.167941528047738</v>
      </c>
      <c r="C38" s="19">
        <f>+'[4]LT Dsl'!AI76+'[4]auto Dsl'!AI76</f>
        <v>1.9538379425881092</v>
      </c>
      <c r="D38" s="25">
        <f>+'[4]auto CNG'!AI76+'[4]LT CNG'!AI76</f>
        <v>0</v>
      </c>
      <c r="E38" s="25">
        <f>+'[4]auto FCV'!AI76+'[4]LT FCV'!AI76</f>
        <v>0</v>
      </c>
      <c r="F38" s="25">
        <f>'[4]auto SI PHEV'!BC76+'[4]LT SI PHEV'!BC76</f>
        <v>0</v>
      </c>
      <c r="G38" s="25">
        <f>'[4]auto D PHEV'!BC76+'[4]LT D PHEV'!BC76</f>
        <v>0</v>
      </c>
      <c r="H38" s="25">
        <f>'[4]auto EV'!AI76+'[4]LT EV'!AI76</f>
        <v>0</v>
      </c>
      <c r="I38" s="25">
        <f t="shared" si="0"/>
        <v>15.121779470635847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9">
        <f t="shared" si="4"/>
        <v>0.06304588189171238</v>
      </c>
      <c r="Z38" s="19">
        <f t="shared" si="23"/>
        <v>0.16301213552870014</v>
      </c>
      <c r="AA38" s="19">
        <f t="shared" si="24"/>
        <v>0.22605801742041254</v>
      </c>
      <c r="AB38" s="4">
        <f t="shared" si="5"/>
        <v>234.80441271621376</v>
      </c>
      <c r="AC38" s="4">
        <f t="shared" si="6"/>
        <v>31.450851208323087</v>
      </c>
      <c r="AD38" s="4">
        <f t="shared" si="7"/>
        <v>0</v>
      </c>
      <c r="AE38" s="4">
        <f t="shared" si="8"/>
        <v>0</v>
      </c>
      <c r="AF38" s="4">
        <f t="shared" si="9"/>
        <v>0</v>
      </c>
      <c r="AG38" s="4">
        <f t="shared" si="10"/>
        <v>0</v>
      </c>
      <c r="AH38" s="4">
        <f t="shared" si="11"/>
        <v>0</v>
      </c>
      <c r="AI38" s="4">
        <f t="shared" si="12"/>
        <v>266.25526392453685</v>
      </c>
      <c r="AJ38" s="2">
        <f>+EO38*8*(MAX(D$12:D38)-D$12)*(10^9)*8.5136/1000000000</f>
        <v>0.0049173698389151765</v>
      </c>
      <c r="AK38" s="5">
        <f t="shared" si="1"/>
        <v>0.15720605721304387</v>
      </c>
      <c r="AL38" s="5">
        <f t="shared" si="2"/>
        <v>0</v>
      </c>
      <c r="AM38" s="5">
        <f t="shared" si="3"/>
        <v>0</v>
      </c>
      <c r="AN38" s="2">
        <f t="shared" si="13"/>
        <v>2.555651984781505E-05</v>
      </c>
      <c r="AO38" s="2">
        <f t="shared" si="14"/>
        <v>1.547381934202224E-05</v>
      </c>
      <c r="AP38" s="3"/>
      <c r="AQ38" s="4">
        <f>'[4]VehFleetValuSummary'!T32</f>
        <v>395.65090840157995</v>
      </c>
      <c r="AR38" s="23"/>
      <c r="AS38" s="23"/>
      <c r="AT38" s="23"/>
      <c r="AU38" s="23"/>
      <c r="AV38" s="23"/>
      <c r="AW38" s="19"/>
      <c r="AX38" s="19"/>
      <c r="AY38" s="19"/>
      <c r="AZ38" s="19"/>
      <c r="BA38" s="19"/>
      <c r="BB38" s="19"/>
      <c r="BC38" s="19"/>
      <c r="BD38" s="19"/>
      <c r="BE38" s="5">
        <f>'[4]Fltsummary'!AE46</f>
        <v>0.4254218064161481</v>
      </c>
      <c r="BF38" s="5">
        <f>'[4]Fltsummary'!AG46</f>
        <v>0.11345837001247322</v>
      </c>
      <c r="BG38" s="5">
        <f>'[4]Fltsummary'!AJ46</f>
        <v>0</v>
      </c>
      <c r="BH38" s="5">
        <f>'[4]Fltsummary'!AK46</f>
        <v>0</v>
      </c>
      <c r="BI38" s="5">
        <f>'[4]Fltsummary'!AH46</f>
        <v>0</v>
      </c>
      <c r="BJ38" s="5">
        <f>'[4]Fltsummary'!AF46</f>
        <v>0</v>
      </c>
      <c r="BK38" s="5">
        <f>'[4]Fltsummary'!AI46</f>
        <v>0.4611198235713789</v>
      </c>
      <c r="BL38" s="5">
        <f>'[4]Fltsummary'!AL46</f>
        <v>0</v>
      </c>
      <c r="BM38" s="3">
        <f>'[4]VMTSummary'!V46</f>
        <v>1836.1441964034561</v>
      </c>
      <c r="BN38" s="3">
        <f>'[4]VMTSummary'!W46</f>
        <v>0</v>
      </c>
      <c r="BO38" s="3">
        <f>'[4]VMTSummary'!X46</f>
        <v>456.60021601847336</v>
      </c>
      <c r="BP38" s="3">
        <f>'[4]VMTSummary'!Y46</f>
        <v>0</v>
      </c>
      <c r="BQ38" s="3">
        <f>'[4]VMTSummary'!Z46</f>
        <v>1930.453930363677</v>
      </c>
      <c r="BR38" s="3">
        <f>'[4]VMTSummary'!AA46</f>
        <v>0</v>
      </c>
      <c r="BS38" s="3">
        <f>'[4]VMTSummary'!AB46</f>
        <v>0</v>
      </c>
      <c r="BT38" s="3">
        <f>'[4]VMTSummary'!AC46</f>
        <v>0</v>
      </c>
      <c r="BU38" s="3">
        <f>'[4]VMTSummary'!T46</f>
        <v>4223.198342785607</v>
      </c>
      <c r="BV38" s="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>
        <f>+'[4]HVY TRK ENERGY'!O86*'[4]HVY TRK ENERGY'!K86</f>
        <v>5.8986764209973295</v>
      </c>
      <c r="EF38">
        <f>+'[4]HVY TRK ENERGY'!M86*'[4]HVY TRK ENERGY'!K86</f>
        <v>0.46464474002699413</v>
      </c>
      <c r="EI38" s="4">
        <f aca="true" t="shared" si="27" ref="EI38:EQ41">+EI37+(EI$42-EI$37)/5</f>
        <v>0.4681626004173092</v>
      </c>
      <c r="EJ38" s="4">
        <f t="shared" si="27"/>
        <v>0.52591402339826</v>
      </c>
      <c r="EK38" s="4">
        <f t="shared" si="27"/>
        <v>0.6363721236748417</v>
      </c>
      <c r="EL38" s="4">
        <f t="shared" si="27"/>
        <v>0.6653786011109526</v>
      </c>
      <c r="EM38" s="4">
        <f t="shared" si="27"/>
        <v>0.4889659412363435</v>
      </c>
      <c r="EN38" s="4">
        <f t="shared" si="27"/>
        <v>0.6406998509510952</v>
      </c>
      <c r="EO38" s="4">
        <f t="shared" si="27"/>
        <v>0.3821460394997208</v>
      </c>
      <c r="EP38" s="4">
        <f t="shared" si="27"/>
        <v>1.8986496105240038</v>
      </c>
      <c r="EQ38" s="4">
        <f t="shared" si="27"/>
        <v>1.3203052985093673</v>
      </c>
      <c r="ES38" s="4">
        <f aca="true" t="shared" si="28" ref="ES38:EY41">+ES37+(ES$42-ES$37)/5</f>
        <v>17.831519999999998</v>
      </c>
      <c r="ET38" s="4">
        <f t="shared" si="28"/>
        <v>16.09696</v>
      </c>
      <c r="EU38" s="4">
        <f t="shared" si="28"/>
        <v>19.27008</v>
      </c>
      <c r="EV38" s="4">
        <f t="shared" si="28"/>
        <v>51.28138860000006</v>
      </c>
      <c r="EW38" s="4">
        <f t="shared" si="28"/>
        <v>43.386082800000054</v>
      </c>
      <c r="EX38" s="4">
        <f t="shared" si="28"/>
        <v>51.31069560000006</v>
      </c>
      <c r="EY38" s="4">
        <f t="shared" si="28"/>
        <v>51.7232</v>
      </c>
    </row>
    <row r="39" spans="1:155" ht="12.75">
      <c r="A39">
        <v>2037</v>
      </c>
      <c r="B39" s="19">
        <f>+'[4]LT ICE'!AI77+'[4]LT SI HEV GAS'!AI77+'[4]LT SI PHEV'!AI77-'[4]LT SI PHEV'!BC77+'[4]LT D PHEV'!AI77-'[4]LT D PHEV'!BC77+'[4]auto ICE'!AI77+'[4]auto SI HEV Gas'!AI77+'[4]auto SI PHEV'!AI77-'[4]auto SI PHEV'!BC77+'[4]auto D PHEV'!AI77-'[4]auto D PHEV'!BC77</f>
        <v>13.25050635819207</v>
      </c>
      <c r="C39" s="19">
        <f>+'[4]LT Dsl'!AI77+'[4]auto Dsl'!AI77</f>
        <v>1.8891925391628275</v>
      </c>
      <c r="D39" s="25">
        <f>+'[4]auto CNG'!AI77+'[4]LT CNG'!AI77</f>
        <v>0</v>
      </c>
      <c r="E39" s="25">
        <f>+'[4]auto FCV'!AI77+'[4]LT FCV'!AI77</f>
        <v>0</v>
      </c>
      <c r="F39" s="25">
        <f>'[4]auto SI PHEV'!BC77+'[4]LT SI PHEV'!BC77</f>
        <v>0</v>
      </c>
      <c r="G39" s="25">
        <f>'[4]auto D PHEV'!BC77+'[4]LT D PHEV'!BC77</f>
        <v>0</v>
      </c>
      <c r="H39" s="25">
        <f>'[4]auto EV'!AI77+'[4]LT EV'!AI77</f>
        <v>0</v>
      </c>
      <c r="I39" s="25">
        <f t="shared" si="0"/>
        <v>15.139698897354897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9">
        <f t="shared" si="4"/>
        <v>0.06265536844036014</v>
      </c>
      <c r="Z39" s="19">
        <f t="shared" si="23"/>
        <v>0.1613862946846028</v>
      </c>
      <c r="AA39" s="19">
        <f t="shared" si="24"/>
        <v>0.22404166312496293</v>
      </c>
      <c r="AB39" s="4">
        <f t="shared" si="5"/>
        <v>237.7543656052946</v>
      </c>
      <c r="AC39" s="4">
        <f t="shared" si="6"/>
        <v>30.555648993016437</v>
      </c>
      <c r="AD39" s="4">
        <f t="shared" si="7"/>
        <v>0</v>
      </c>
      <c r="AE39" s="4">
        <f t="shared" si="8"/>
        <v>0</v>
      </c>
      <c r="AF39" s="4">
        <f t="shared" si="9"/>
        <v>0</v>
      </c>
      <c r="AG39" s="4">
        <f t="shared" si="10"/>
        <v>0</v>
      </c>
      <c r="AH39" s="4">
        <f t="shared" si="11"/>
        <v>0</v>
      </c>
      <c r="AI39" s="4">
        <f t="shared" si="12"/>
        <v>268.31001459831106</v>
      </c>
      <c r="AJ39" s="2">
        <f>+EO39*8*(MAX(D$12:D39)-D$12)*(10^9)*8.5136/1000000000</f>
        <v>0.0049173698389151765</v>
      </c>
      <c r="AK39" s="5">
        <f t="shared" si="1"/>
        <v>0.15720605721304387</v>
      </c>
      <c r="AL39" s="5">
        <f t="shared" si="2"/>
        <v>0</v>
      </c>
      <c r="AM39" s="5">
        <f t="shared" si="3"/>
        <v>0</v>
      </c>
      <c r="AN39" s="2">
        <f t="shared" si="13"/>
        <v>2.555651984781505E-05</v>
      </c>
      <c r="AO39" s="2">
        <f t="shared" si="14"/>
        <v>1.547381934202224E-05</v>
      </c>
      <c r="AP39" s="3"/>
      <c r="AQ39" s="4">
        <f>'[4]VehFleetValuSummary'!T33</f>
        <v>397.18788852939775</v>
      </c>
      <c r="AR39" s="23"/>
      <c r="AS39" s="23"/>
      <c r="AT39" s="23"/>
      <c r="AU39" s="23"/>
      <c r="AV39" s="23"/>
      <c r="AW39" s="19"/>
      <c r="AX39" s="19"/>
      <c r="AY39" s="19"/>
      <c r="AZ39" s="19"/>
      <c r="BA39" s="19"/>
      <c r="BB39" s="19"/>
      <c r="BC39" s="19"/>
      <c r="BD39" s="19"/>
      <c r="BE39" s="5">
        <f>'[4]Fltsummary'!AE47</f>
        <v>0.42752855946163343</v>
      </c>
      <c r="BF39" s="5">
        <f>'[4]Fltsummary'!AG47</f>
        <v>0.10946756143196537</v>
      </c>
      <c r="BG39" s="5">
        <f>'[4]Fltsummary'!AJ47</f>
        <v>0</v>
      </c>
      <c r="BH39" s="5">
        <f>'[4]Fltsummary'!AK47</f>
        <v>0</v>
      </c>
      <c r="BI39" s="5">
        <f>'[4]Fltsummary'!AH47</f>
        <v>0</v>
      </c>
      <c r="BJ39" s="5">
        <f>'[4]Fltsummary'!AF47</f>
        <v>0</v>
      </c>
      <c r="BK39" s="5">
        <f>'[4]Fltsummary'!AI47</f>
        <v>0.46300387910640106</v>
      </c>
      <c r="BL39" s="5">
        <f>'[4]Fltsummary'!AL47</f>
        <v>0</v>
      </c>
      <c r="BM39" s="3">
        <f>'[4]VMTSummary'!V47</f>
        <v>1870.7105669765556</v>
      </c>
      <c r="BN39" s="3">
        <f>'[4]VMTSummary'!W47</f>
        <v>0</v>
      </c>
      <c r="BO39" s="3">
        <f>'[4]VMTSummary'!X47</f>
        <v>448.1132878207608</v>
      </c>
      <c r="BP39" s="3">
        <f>'[4]VMTSummary'!Y47</f>
        <v>0</v>
      </c>
      <c r="BQ39" s="3">
        <f>'[4]VMTSummary'!Z47</f>
        <v>1963.4909935098603</v>
      </c>
      <c r="BR39" s="3">
        <f>'[4]VMTSummary'!AA47</f>
        <v>0</v>
      </c>
      <c r="BS39" s="3">
        <f>'[4]VMTSummary'!AB47</f>
        <v>0</v>
      </c>
      <c r="BT39" s="3">
        <f>'[4]VMTSummary'!AC47</f>
        <v>0</v>
      </c>
      <c r="BU39" s="3">
        <f>'[4]VMTSummary'!T47</f>
        <v>4282.314848307176</v>
      </c>
      <c r="BV39" s="3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>
        <f>+'[4]HVY TRK ENERGY'!O87*'[4]HVY TRK ENERGY'!K87</f>
        <v>6.027798110337504</v>
      </c>
      <c r="EF39">
        <f>+'[4]HVY TRK ENERGY'!M87*'[4]HVY TRK ENERGY'!K87</f>
        <v>0.4687987933399258</v>
      </c>
      <c r="EI39" s="4">
        <f t="shared" si="27"/>
        <v>0.4414687277397233</v>
      </c>
      <c r="EJ39" s="4">
        <f t="shared" si="27"/>
        <v>0.496085404804037</v>
      </c>
      <c r="EK39" s="4">
        <f t="shared" si="27"/>
        <v>0.6004610112112494</v>
      </c>
      <c r="EL39" s="4">
        <f t="shared" si="27"/>
        <v>0.6456215691370804</v>
      </c>
      <c r="EM39" s="4">
        <f t="shared" si="27"/>
        <v>0.4641774266328019</v>
      </c>
      <c r="EN39" s="4">
        <f t="shared" si="27"/>
        <v>0.6047579193900262</v>
      </c>
      <c r="EO39" s="4">
        <f t="shared" si="27"/>
        <v>0.3821460394997208</v>
      </c>
      <c r="EP39" s="4">
        <f t="shared" si="27"/>
        <v>1.8986496105240038</v>
      </c>
      <c r="EQ39" s="4">
        <f t="shared" si="27"/>
        <v>1.3203052985093673</v>
      </c>
      <c r="ES39" s="4">
        <f t="shared" si="28"/>
        <v>17.943039999999996</v>
      </c>
      <c r="ET39" s="4">
        <f t="shared" si="28"/>
        <v>16.17392</v>
      </c>
      <c r="EU39" s="4">
        <f t="shared" si="28"/>
        <v>19.48816</v>
      </c>
      <c r="EV39" s="4">
        <f t="shared" si="28"/>
        <v>51.627211200000055</v>
      </c>
      <c r="EW39" s="4">
        <f t="shared" si="28"/>
        <v>43.63226160000006</v>
      </c>
      <c r="EX39" s="4">
        <f t="shared" si="28"/>
        <v>51.65651820000006</v>
      </c>
      <c r="EY39" s="4">
        <f t="shared" si="28"/>
        <v>52.0456</v>
      </c>
    </row>
    <row r="40" spans="1:155" ht="12.75">
      <c r="A40">
        <v>2038</v>
      </c>
      <c r="B40" s="19">
        <f>+'[4]LT ICE'!AI78+'[4]LT SI HEV GAS'!AI78+'[4]LT SI PHEV'!AI78-'[4]LT SI PHEV'!BC78+'[4]LT D PHEV'!AI78-'[4]LT D PHEV'!BC78+'[4]auto ICE'!AI78+'[4]auto SI HEV Gas'!AI78+'[4]auto SI PHEV'!AI78-'[4]auto SI PHEV'!BC78+'[4]auto D PHEV'!AI78-'[4]auto D PHEV'!BC78</f>
        <v>13.31650068972483</v>
      </c>
      <c r="C40" s="19">
        <f>+'[4]LT Dsl'!AI78+'[4]auto Dsl'!AI78</f>
        <v>1.8280326989728684</v>
      </c>
      <c r="D40" s="25">
        <f>+'[4]auto CNG'!AI78+'[4]LT CNG'!AI78</f>
        <v>0</v>
      </c>
      <c r="E40" s="25">
        <f>+'[4]auto FCV'!AI78+'[4]LT FCV'!AI78</f>
        <v>0</v>
      </c>
      <c r="F40" s="25">
        <f>'[4]auto SI PHEV'!BC78+'[4]LT SI PHEV'!BC78</f>
        <v>0</v>
      </c>
      <c r="G40" s="25">
        <f>'[4]auto D PHEV'!BC78+'[4]LT D PHEV'!BC78</f>
        <v>0</v>
      </c>
      <c r="H40" s="25">
        <f>'[4]auto EV'!AI78+'[4]LT EV'!AI78</f>
        <v>0</v>
      </c>
      <c r="I40" s="25">
        <f t="shared" si="0"/>
        <v>15.144533388697699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9">
        <f t="shared" si="4"/>
        <v>0.06225039549046773</v>
      </c>
      <c r="Z40" s="19">
        <f t="shared" si="23"/>
        <v>0.1598021289873828</v>
      </c>
      <c r="AA40" s="19">
        <f t="shared" si="24"/>
        <v>0.22205252447785054</v>
      </c>
      <c r="AB40" s="4">
        <f t="shared" si="5"/>
        <v>240.42356069267825</v>
      </c>
      <c r="AC40" s="4">
        <f t="shared" si="6"/>
        <v>29.707140027084204</v>
      </c>
      <c r="AD40" s="4">
        <f t="shared" si="7"/>
        <v>0</v>
      </c>
      <c r="AE40" s="4">
        <f t="shared" si="8"/>
        <v>0</v>
      </c>
      <c r="AF40" s="4">
        <f t="shared" si="9"/>
        <v>0</v>
      </c>
      <c r="AG40" s="4">
        <f t="shared" si="10"/>
        <v>0</v>
      </c>
      <c r="AH40" s="4">
        <f t="shared" si="11"/>
        <v>0</v>
      </c>
      <c r="AI40" s="4">
        <f t="shared" si="12"/>
        <v>270.13070071976244</v>
      </c>
      <c r="AJ40" s="2">
        <f>+EO40*8*(MAX(D$12:D40)-D$12)*(10^9)*8.5136/1000000000</f>
        <v>0.0049173698389151765</v>
      </c>
      <c r="AK40" s="5">
        <f t="shared" si="1"/>
        <v>0.15720605721304387</v>
      </c>
      <c r="AL40" s="5">
        <f t="shared" si="2"/>
        <v>0</v>
      </c>
      <c r="AM40" s="5">
        <f t="shared" si="3"/>
        <v>0</v>
      </c>
      <c r="AN40" s="2">
        <f t="shared" si="13"/>
        <v>2.555651984781505E-05</v>
      </c>
      <c r="AO40" s="2">
        <f t="shared" si="14"/>
        <v>1.547381934202224E-05</v>
      </c>
      <c r="AP40" s="3"/>
      <c r="AQ40" s="4">
        <f>'[4]VehFleetValuSummary'!T34</f>
        <v>398.53378412489036</v>
      </c>
      <c r="AR40" s="23"/>
      <c r="AS40" s="23"/>
      <c r="AT40" s="23"/>
      <c r="AU40" s="23"/>
      <c r="AV40" s="23"/>
      <c r="AW40" s="19"/>
      <c r="AX40" s="19"/>
      <c r="AY40" s="19"/>
      <c r="AZ40" s="19"/>
      <c r="BA40" s="19"/>
      <c r="BB40" s="19"/>
      <c r="BC40" s="19"/>
      <c r="BD40" s="19"/>
      <c r="BE40" s="5">
        <f>'[4]Fltsummary'!AE48</f>
        <v>0.4296076883968222</v>
      </c>
      <c r="BF40" s="5">
        <f>'[4]Fltsummary'!AG48</f>
        <v>0.10580956135292069</v>
      </c>
      <c r="BG40" s="5">
        <f>'[4]Fltsummary'!AJ48</f>
        <v>0</v>
      </c>
      <c r="BH40" s="5">
        <f>'[4]Fltsummary'!AK48</f>
        <v>0</v>
      </c>
      <c r="BI40" s="5">
        <f>'[4]Fltsummary'!AH48</f>
        <v>0</v>
      </c>
      <c r="BJ40" s="5">
        <f>'[4]Fltsummary'!AF48</f>
        <v>0</v>
      </c>
      <c r="BK40" s="5">
        <f>'[4]Fltsummary'!AI48</f>
        <v>0.464582750250257</v>
      </c>
      <c r="BL40" s="5">
        <f>'[4]Fltsummary'!AL48</f>
        <v>0</v>
      </c>
      <c r="BM40" s="3">
        <f>'[4]VMTSummary'!V48</f>
        <v>1904.4038243991376</v>
      </c>
      <c r="BN40" s="3">
        <f>'[4]VMTSummary'!W48</f>
        <v>0</v>
      </c>
      <c r="BO40" s="3">
        <f>'[4]VMTSummary'!X48</f>
        <v>440.08427665597935</v>
      </c>
      <c r="BP40" s="3">
        <f>'[4]VMTSummary'!Y48</f>
        <v>0</v>
      </c>
      <c r="BQ40" s="3">
        <f>'[4]VMTSummary'!Z48</f>
        <v>1994.9333370163408</v>
      </c>
      <c r="BR40" s="3">
        <f>'[4]VMTSummary'!AA48</f>
        <v>0</v>
      </c>
      <c r="BS40" s="3">
        <f>'[4]VMTSummary'!AB48</f>
        <v>0</v>
      </c>
      <c r="BT40" s="3">
        <f>'[4]VMTSummary'!AC48</f>
        <v>0</v>
      </c>
      <c r="BU40" s="3">
        <f>'[4]VMTSummary'!T48</f>
        <v>4339.4214380714575</v>
      </c>
      <c r="BV40" s="3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>
        <f>+'[4]HVY TRK ENERGY'!O88*'[4]HVY TRK ENERGY'!K88</f>
        <v>6.109005144956293</v>
      </c>
      <c r="EF40">
        <f>+'[4]HVY TRK ENERGY'!M88*'[4]HVY TRK ENERGY'!K88</f>
        <v>0.4719639629031621</v>
      </c>
      <c r="EI40" s="4">
        <f t="shared" si="27"/>
        <v>0.41477485506213735</v>
      </c>
      <c r="EJ40" s="4">
        <f t="shared" si="27"/>
        <v>0.46625678620981403</v>
      </c>
      <c r="EK40" s="4">
        <f t="shared" si="27"/>
        <v>0.564549898747657</v>
      </c>
      <c r="EL40" s="4">
        <f t="shared" si="27"/>
        <v>0.6258645371632081</v>
      </c>
      <c r="EM40" s="4">
        <f t="shared" si="27"/>
        <v>0.43938891202926034</v>
      </c>
      <c r="EN40" s="4">
        <f t="shared" si="27"/>
        <v>0.5688159878289573</v>
      </c>
      <c r="EO40" s="4">
        <f t="shared" si="27"/>
        <v>0.3821460394997208</v>
      </c>
      <c r="EP40" s="4">
        <f t="shared" si="27"/>
        <v>1.8986496105240038</v>
      </c>
      <c r="EQ40" s="4">
        <f t="shared" si="27"/>
        <v>1.3203052985093673</v>
      </c>
      <c r="ES40" s="4">
        <f t="shared" si="28"/>
        <v>18.054559999999995</v>
      </c>
      <c r="ET40" s="4">
        <f t="shared" si="28"/>
        <v>16.25088</v>
      </c>
      <c r="EU40" s="4">
        <f t="shared" si="28"/>
        <v>19.70624</v>
      </c>
      <c r="EV40" s="4">
        <f t="shared" si="28"/>
        <v>51.97303380000005</v>
      </c>
      <c r="EW40" s="4">
        <f t="shared" si="28"/>
        <v>43.87844040000006</v>
      </c>
      <c r="EX40" s="4">
        <f t="shared" si="28"/>
        <v>52.002340800000056</v>
      </c>
      <c r="EY40" s="4">
        <f t="shared" si="28"/>
        <v>52.368</v>
      </c>
    </row>
    <row r="41" spans="1:155" ht="12.75">
      <c r="A41">
        <v>2039</v>
      </c>
      <c r="B41" s="19">
        <f>+'[4]LT ICE'!AI79+'[4]LT SI HEV GAS'!AI79+'[4]LT SI PHEV'!AI79-'[4]LT SI PHEV'!BC79+'[4]LT D PHEV'!AI79-'[4]LT D PHEV'!BC79+'[4]auto ICE'!AI79+'[4]auto SI HEV Gas'!AI79+'[4]auto SI PHEV'!AI79-'[4]auto SI PHEV'!BC79+'[4]auto D PHEV'!AI79-'[4]auto D PHEV'!BC79</f>
        <v>13.367077197578542</v>
      </c>
      <c r="C41" s="19">
        <f>+'[4]LT Dsl'!AI79+'[4]auto Dsl'!AI79</f>
        <v>1.7698142938157213</v>
      </c>
      <c r="D41" s="25">
        <f>+'[4]auto CNG'!AI79+'[4]LT CNG'!AI79</f>
        <v>0</v>
      </c>
      <c r="E41" s="25">
        <f>+'[4]auto FCV'!AI79+'[4]LT FCV'!AI79</f>
        <v>0</v>
      </c>
      <c r="F41" s="25">
        <f>'[4]auto SI PHEV'!BC79+'[4]LT SI PHEV'!BC79</f>
        <v>0</v>
      </c>
      <c r="G41" s="25">
        <f>'[4]auto D PHEV'!BC79+'[4]LT D PHEV'!BC79</f>
        <v>0</v>
      </c>
      <c r="H41" s="25">
        <f>'[4]auto EV'!AI79+'[4]LT EV'!AI79</f>
        <v>0</v>
      </c>
      <c r="I41" s="25">
        <f t="shared" si="0"/>
        <v>15.136891491394262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9">
        <f t="shared" si="4"/>
        <v>0.06183555818125146</v>
      </c>
      <c r="Z41" s="19">
        <f t="shared" si="23"/>
        <v>0.15824682346250749</v>
      </c>
      <c r="AA41" s="19">
        <f t="shared" si="24"/>
        <v>0.22008238164375893</v>
      </c>
      <c r="AB41" s="4">
        <f t="shared" si="5"/>
        <v>242.82739373738752</v>
      </c>
      <c r="AC41" s="4">
        <f t="shared" si="6"/>
        <v>28.897244619136085</v>
      </c>
      <c r="AD41" s="4">
        <f t="shared" si="7"/>
        <v>0</v>
      </c>
      <c r="AE41" s="4">
        <f t="shared" si="8"/>
        <v>0</v>
      </c>
      <c r="AF41" s="4">
        <f t="shared" si="9"/>
        <v>0</v>
      </c>
      <c r="AG41" s="4">
        <f t="shared" si="10"/>
        <v>0</v>
      </c>
      <c r="AH41" s="4">
        <f t="shared" si="11"/>
        <v>0</v>
      </c>
      <c r="AI41" s="4">
        <f t="shared" si="12"/>
        <v>271.7246383565236</v>
      </c>
      <c r="AJ41" s="2">
        <f>+EO41*8*(MAX(D$12:D41)-D$12)*(10^9)*8.5136/1000000000</f>
        <v>0.0049173698389151765</v>
      </c>
      <c r="AK41" s="5">
        <f t="shared" si="1"/>
        <v>0.15720605721304387</v>
      </c>
      <c r="AL41" s="5">
        <f t="shared" si="2"/>
        <v>0</v>
      </c>
      <c r="AM41" s="5">
        <f t="shared" si="3"/>
        <v>0</v>
      </c>
      <c r="AN41" s="2">
        <f t="shared" si="13"/>
        <v>2.555651984781505E-05</v>
      </c>
      <c r="AO41" s="2">
        <f t="shared" si="14"/>
        <v>1.547381934202224E-05</v>
      </c>
      <c r="AP41" s="3"/>
      <c r="AQ41" s="4">
        <f>'[4]VehFleetValuSummary'!T35</f>
        <v>399.64693511538934</v>
      </c>
      <c r="AR41" s="23"/>
      <c r="AS41" s="23"/>
      <c r="AT41" s="23"/>
      <c r="AU41" s="23"/>
      <c r="AV41" s="23"/>
      <c r="AW41" s="19"/>
      <c r="AX41" s="19"/>
      <c r="AY41" s="19"/>
      <c r="AZ41" s="19"/>
      <c r="BA41" s="19"/>
      <c r="BB41" s="19"/>
      <c r="BC41" s="19"/>
      <c r="BD41" s="19"/>
      <c r="BE41" s="5">
        <f>'[4]Fltsummary'!AE49</f>
        <v>0.4316483385704293</v>
      </c>
      <c r="BF41" s="5">
        <f>'[4]Fltsummary'!AG49</f>
        <v>0.10244274320735504</v>
      </c>
      <c r="BG41" s="5">
        <f>'[4]Fltsummary'!AJ49</f>
        <v>0</v>
      </c>
      <c r="BH41" s="5">
        <f>'[4]Fltsummary'!AK49</f>
        <v>0</v>
      </c>
      <c r="BI41" s="5">
        <f>'[4]Fltsummary'!AH49</f>
        <v>0</v>
      </c>
      <c r="BJ41" s="5">
        <f>'[4]Fltsummary'!AF49</f>
        <v>0</v>
      </c>
      <c r="BK41" s="5">
        <f>'[4]Fltsummary'!AI49</f>
        <v>0.4659089182222158</v>
      </c>
      <c r="BL41" s="5">
        <f>'[4]Fltsummary'!AL49</f>
        <v>0</v>
      </c>
      <c r="BM41" s="3">
        <f>'[4]VMTSummary'!V49</f>
        <v>1937.0835056717788</v>
      </c>
      <c r="BN41" s="3">
        <f>'[4]VMTSummary'!W49</f>
        <v>0</v>
      </c>
      <c r="BO41" s="3">
        <f>'[4]VMTSummary'!X49</f>
        <v>432.38811715170124</v>
      </c>
      <c r="BP41" s="3">
        <f>'[4]VMTSummary'!Y49</f>
        <v>0</v>
      </c>
      <c r="BQ41" s="3">
        <f>'[4]VMTSummary'!Z49</f>
        <v>2024.8388087254425</v>
      </c>
      <c r="BR41" s="3">
        <f>'[4]VMTSummary'!AA49</f>
        <v>0</v>
      </c>
      <c r="BS41" s="3">
        <f>'[4]VMTSummary'!AB49</f>
        <v>0</v>
      </c>
      <c r="BT41" s="3">
        <f>'[4]VMTSummary'!AC49</f>
        <v>0</v>
      </c>
      <c r="BU41" s="3">
        <f>'[4]VMTSummary'!T49</f>
        <v>4394.310431548923</v>
      </c>
      <c r="BV41" s="3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>
        <f>+'[4]HVY TRK ENERGY'!O89*'[4]HVY TRK ENERGY'!K89</f>
        <v>6.174587252024212</v>
      </c>
      <c r="EF41">
        <f>+'[4]HVY TRK ENERGY'!M89*'[4]HVY TRK ENERGY'!K89</f>
        <v>0.4748087992782507</v>
      </c>
      <c r="EI41" s="4">
        <f t="shared" si="27"/>
        <v>0.3880809823845514</v>
      </c>
      <c r="EJ41" s="4">
        <f t="shared" si="27"/>
        <v>0.43642816761559106</v>
      </c>
      <c r="EK41" s="4">
        <f t="shared" si="27"/>
        <v>0.5286387862840647</v>
      </c>
      <c r="EL41" s="4">
        <f t="shared" si="27"/>
        <v>0.6061075051893359</v>
      </c>
      <c r="EM41" s="4">
        <f t="shared" si="27"/>
        <v>0.41460039742571875</v>
      </c>
      <c r="EN41" s="4">
        <f t="shared" si="27"/>
        <v>0.5328740562678883</v>
      </c>
      <c r="EO41" s="4">
        <f t="shared" si="27"/>
        <v>0.3821460394997208</v>
      </c>
      <c r="EP41" s="4">
        <f t="shared" si="27"/>
        <v>1.8986496105240038</v>
      </c>
      <c r="EQ41" s="4">
        <f t="shared" si="27"/>
        <v>1.3203052985093673</v>
      </c>
      <c r="ES41" s="4">
        <f t="shared" si="28"/>
        <v>18.166079999999994</v>
      </c>
      <c r="ET41" s="4">
        <f t="shared" si="28"/>
        <v>16.32784</v>
      </c>
      <c r="EU41" s="4">
        <f t="shared" si="28"/>
        <v>19.92432</v>
      </c>
      <c r="EV41" s="4">
        <f t="shared" si="28"/>
        <v>52.31885640000005</v>
      </c>
      <c r="EW41" s="4">
        <f t="shared" si="28"/>
        <v>44.12461920000006</v>
      </c>
      <c r="EX41" s="4">
        <f t="shared" si="28"/>
        <v>52.348163400000054</v>
      </c>
      <c r="EY41" s="4">
        <f t="shared" si="28"/>
        <v>52.690400000000004</v>
      </c>
    </row>
    <row r="42" spans="1:155" ht="12.75">
      <c r="A42">
        <v>2040</v>
      </c>
      <c r="B42" s="19">
        <f>+'[4]LT ICE'!AI80+'[4]LT SI HEV GAS'!AI80+'[4]LT SI PHEV'!AI80-'[4]LT SI PHEV'!BC80+'[4]LT D PHEV'!AI80-'[4]LT D PHEV'!BC80+'[4]auto ICE'!AI80+'[4]auto SI HEV Gas'!AI80+'[4]auto SI PHEV'!AI80-'[4]auto SI PHEV'!BC80+'[4]auto D PHEV'!AI80-'[4]auto D PHEV'!BC80</f>
        <v>13.40939589033799</v>
      </c>
      <c r="C42" s="19">
        <f>+'[4]LT Dsl'!AI80+'[4]auto Dsl'!AI80</f>
        <v>1.714640620648606</v>
      </c>
      <c r="D42" s="25">
        <f>+'[4]auto CNG'!AI80+'[4]LT CNG'!AI80</f>
        <v>0</v>
      </c>
      <c r="E42" s="25">
        <f>+'[4]auto FCV'!AI80+'[4]LT FCV'!AI80</f>
        <v>0</v>
      </c>
      <c r="F42" s="25">
        <f>'[4]auto SI PHEV'!BC80+'[4]LT SI PHEV'!BC80</f>
        <v>0</v>
      </c>
      <c r="G42" s="25">
        <f>'[4]auto D PHEV'!BC80+'[4]LT D PHEV'!BC80</f>
        <v>0</v>
      </c>
      <c r="H42" s="25">
        <f>'[4]auto EV'!AI80+'[4]LT EV'!AI80</f>
        <v>0</v>
      </c>
      <c r="I42" s="25">
        <f t="shared" si="0"/>
        <v>15.124036510986596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9">
        <f t="shared" si="4"/>
        <v>0.061415640766837844</v>
      </c>
      <c r="Z42" s="19">
        <f t="shared" si="23"/>
        <v>0.156725807967318</v>
      </c>
      <c r="AA42" s="19">
        <f t="shared" si="24"/>
        <v>0.21814144873415584</v>
      </c>
      <c r="AB42" s="4">
        <f t="shared" si="5"/>
        <v>245.09157432524165</v>
      </c>
      <c r="AC42" s="4">
        <f t="shared" si="6"/>
        <v>28.128336453616253</v>
      </c>
      <c r="AD42" s="4">
        <f t="shared" si="7"/>
        <v>0</v>
      </c>
      <c r="AE42" s="4">
        <f t="shared" si="8"/>
        <v>0</v>
      </c>
      <c r="AF42" s="4">
        <f t="shared" si="9"/>
        <v>0</v>
      </c>
      <c r="AG42" s="4">
        <f t="shared" si="10"/>
        <v>0</v>
      </c>
      <c r="AH42" s="4">
        <f t="shared" si="11"/>
        <v>0</v>
      </c>
      <c r="AI42" s="4">
        <f t="shared" si="12"/>
        <v>273.2199107788579</v>
      </c>
      <c r="AJ42" s="2">
        <f>+EO42*8*(MAX(D$12:D42)-D$12)*(10^9)*8.5136/1000000000</f>
        <v>0.0049173698389151765</v>
      </c>
      <c r="AK42" s="5">
        <f t="shared" si="1"/>
        <v>0.15720605721304387</v>
      </c>
      <c r="AL42" s="5">
        <f t="shared" si="2"/>
        <v>0</v>
      </c>
      <c r="AM42" s="5">
        <f t="shared" si="3"/>
        <v>0</v>
      </c>
      <c r="AN42" s="2">
        <f t="shared" si="13"/>
        <v>2.555651984781505E-05</v>
      </c>
      <c r="AO42" s="2">
        <f t="shared" si="14"/>
        <v>1.547381934202224E-05</v>
      </c>
      <c r="AP42" s="3">
        <f>'[2]VehPrice'!$AI$132</f>
        <v>491.5373842480803</v>
      </c>
      <c r="AQ42" s="4">
        <f>'[4]VehFleetValuSummary'!T36</f>
        <v>400.7048758162686</v>
      </c>
      <c r="AR42" s="23">
        <f>'[2]VehPrice'!$AI$73</f>
        <v>21252.7496931676</v>
      </c>
      <c r="AS42" s="23">
        <f>'[2]VehPrice'!$AI$87</f>
        <v>25040.75479960924</v>
      </c>
      <c r="AT42" s="23">
        <f>'[2]VehPrice'!$AI$101</f>
        <v>21514.71886491462</v>
      </c>
      <c r="AU42" s="23">
        <f>'[2]VehPrice'!$AI$115</f>
        <v>22898.59881342967</v>
      </c>
      <c r="AV42" s="23">
        <f>'[2]VehPrice'!$AI$129</f>
        <v>30136.349851166007</v>
      </c>
      <c r="AW42" s="19">
        <f>'[2]Mkt Shares'!$AI$6</f>
        <v>0.44625290607911344</v>
      </c>
      <c r="AX42" s="19">
        <f>'[2]Mkt Shares'!$AI$7</f>
        <v>0.08007362384680991</v>
      </c>
      <c r="AY42" s="19">
        <f>'[2]Mkt Shares'!$AI$8</f>
        <v>0</v>
      </c>
      <c r="AZ42" s="19">
        <f>'[2]Mkt Shares'!$AI$9</f>
        <v>0</v>
      </c>
      <c r="BA42" s="19">
        <f>'[2]Mkt Shares'!$AI$11</f>
        <v>0</v>
      </c>
      <c r="BB42" s="19">
        <f>'[2]Mkt Shares'!$AI$12</f>
        <v>0</v>
      </c>
      <c r="BC42" s="19">
        <f>'[2]Mkt Shares'!$AI$13</f>
        <v>0.4736734700740766</v>
      </c>
      <c r="BD42" s="19">
        <f>'[2]Mkt Shares'!$AI$14</f>
        <v>0</v>
      </c>
      <c r="BE42" s="5">
        <f>'[4]Fltsummary'!AE50</f>
        <v>0.4336445532441005</v>
      </c>
      <c r="BF42" s="5">
        <f>'[4]Fltsummary'!AG50</f>
        <v>0.09931506780507723</v>
      </c>
      <c r="BG42" s="5">
        <f>'[4]Fltsummary'!AJ50</f>
        <v>0</v>
      </c>
      <c r="BH42" s="5">
        <f>'[4]Fltsummary'!AK50</f>
        <v>0</v>
      </c>
      <c r="BI42" s="5">
        <f>'[4]Fltsummary'!AH50</f>
        <v>0</v>
      </c>
      <c r="BJ42" s="5">
        <f>'[4]Fltsummary'!AF50</f>
        <v>0</v>
      </c>
      <c r="BK42" s="5">
        <f>'[4]Fltsummary'!AI50</f>
        <v>0.4670403789508225</v>
      </c>
      <c r="BL42" s="5">
        <f>'[4]Fltsummary'!AL50</f>
        <v>0</v>
      </c>
      <c r="BM42" s="3">
        <f>'[4]VMTSummary'!V50</f>
        <v>1969.472775680369</v>
      </c>
      <c r="BN42" s="3">
        <f>'[4]VMTSummary'!W50</f>
        <v>0</v>
      </c>
      <c r="BO42" s="3">
        <f>'[4]VMTSummary'!X50</f>
        <v>425.06363107663674</v>
      </c>
      <c r="BP42" s="3">
        <f>'[4]VMTSummary'!Y50</f>
        <v>0</v>
      </c>
      <c r="BQ42" s="3">
        <f>'[4]VMTSummary'!Z50</f>
        <v>2054.166030723489</v>
      </c>
      <c r="BR42" s="3">
        <f>'[4]VMTSummary'!AA50</f>
        <v>0</v>
      </c>
      <c r="BS42" s="3">
        <f>'[4]VMTSummary'!AB50</f>
        <v>0</v>
      </c>
      <c r="BT42" s="3">
        <f>'[4]VMTSummary'!AC50</f>
        <v>0</v>
      </c>
      <c r="BU42" s="3">
        <f>'[4]VMTSummary'!T50</f>
        <v>4448.702437480494</v>
      </c>
      <c r="BV42" s="3"/>
      <c r="BW42" s="7">
        <f>+'[2]SCChoice'!$AI$253</f>
        <v>0.4719313516582515</v>
      </c>
      <c r="BX42" s="7">
        <f>+'[2]SCChoice'!$AI$254</f>
        <v>0.044363343709719116</v>
      </c>
      <c r="BY42" s="7">
        <f>+'[2]SCChoice'!$AI$255</f>
        <v>0</v>
      </c>
      <c r="BZ42" s="7">
        <f>+'[2]SCChoice'!$AI$256</f>
        <v>0</v>
      </c>
      <c r="CA42" s="7">
        <f>+'[2]SCChoice'!$AI$258</f>
        <v>0</v>
      </c>
      <c r="CB42" s="7">
        <f>+'[2]SCChoice'!$AI$259</f>
        <v>0</v>
      </c>
      <c r="CC42" s="7">
        <f>+'[2]SCChoice'!$AI$260</f>
        <v>0.4837053046320293</v>
      </c>
      <c r="CD42" s="7">
        <f>+'[2]SCChoice'!$AI$261</f>
        <v>0</v>
      </c>
      <c r="CE42" s="7">
        <f>+'[2]LCChoice'!$AI$253</f>
        <v>0.4218389421972819</v>
      </c>
      <c r="CF42" s="7">
        <f>+'[2]LCChoice'!$AI$254</f>
        <v>0.11078530307089282</v>
      </c>
      <c r="CG42" s="7">
        <f>+'[2]LCChoice'!$AI$255</f>
        <v>0</v>
      </c>
      <c r="CH42" s="7">
        <f>+'[2]LCChoice'!$AI$256</f>
        <v>0</v>
      </c>
      <c r="CI42" s="7">
        <f>+'[2]LCChoice'!$AI$258</f>
        <v>0</v>
      </c>
      <c r="CJ42" s="7">
        <f>+'[2]LCChoice'!$AI$259</f>
        <v>0</v>
      </c>
      <c r="CK42" s="7">
        <f>+'[2]LCChoice'!$AI$260</f>
        <v>0.4673757547318253</v>
      </c>
      <c r="CL42" s="7">
        <f>+'[2]LCChoice'!$AI$261</f>
        <v>0</v>
      </c>
      <c r="CM42" s="7">
        <f>+'[2]PUChoice'!$AI$253</f>
        <v>0.49271996240031557</v>
      </c>
      <c r="CN42" s="7">
        <f>+'[2]PUChoice'!$AI$254</f>
        <v>0.023552334292395977</v>
      </c>
      <c r="CO42" s="7">
        <f>+'[2]PUChoice'!$AI$255</f>
        <v>0</v>
      </c>
      <c r="CP42" s="7">
        <f>+'[2]PUChoice'!$AI$256</f>
        <v>0</v>
      </c>
      <c r="CQ42" s="7">
        <f>+'[2]PUChoice'!$AI$258</f>
        <v>0</v>
      </c>
      <c r="CR42" s="7">
        <f>+'[2]PUChoice'!$AI$259</f>
        <v>0</v>
      </c>
      <c r="CS42" s="7">
        <f>+'[2]PUChoice'!$AI$260</f>
        <v>0.4837277033072884</v>
      </c>
      <c r="CT42" s="7">
        <f>+'[2]PUChoice'!$AI$261</f>
        <v>0</v>
      </c>
      <c r="CU42" s="7">
        <f>+'[2]SSUChoice'!$AI$253</f>
        <v>0.4292294838446873</v>
      </c>
      <c r="CV42" s="7">
        <f>+'[2]SSUChoice'!$AI$254</f>
        <v>0.10728647876895918</v>
      </c>
      <c r="CW42" s="7">
        <f>+'[2]SSUChoice'!$AI$255</f>
        <v>0</v>
      </c>
      <c r="CX42" s="7">
        <f>+'[2]SSUChoice'!$AI$256</f>
        <v>0</v>
      </c>
      <c r="CY42" s="7">
        <f>+'[2]SSUChoice'!$AI$258</f>
        <v>0</v>
      </c>
      <c r="CZ42" s="7">
        <f>+'[2]SSUChoice'!$AI$259</f>
        <v>0</v>
      </c>
      <c r="DA42" s="7">
        <f>+'[2]SSUChoice'!$AI$260</f>
        <v>0.4634840373863535</v>
      </c>
      <c r="DB42" s="7">
        <f>+'[2]SSUChoice'!$AI$261</f>
        <v>0</v>
      </c>
      <c r="DC42" s="7">
        <f>+'[2]LSUChoice'!$AI$253</f>
        <v>0.4378839238795337</v>
      </c>
      <c r="DD42" s="7">
        <f>+'[2]LSUChoice'!$AI$254</f>
        <v>0.09196376802070963</v>
      </c>
      <c r="DE42" s="7">
        <f>+'[2]LSUChoice'!$AI$255</f>
        <v>0</v>
      </c>
      <c r="DF42" s="7">
        <f>+'[2]LSUChoice'!$AI$256</f>
        <v>0</v>
      </c>
      <c r="DG42" s="7">
        <f>+'[2]LSUChoice'!$AI$258</f>
        <v>0</v>
      </c>
      <c r="DH42" s="7">
        <f>+'[2]LSUChoice'!$AI$259</f>
        <v>0</v>
      </c>
      <c r="DI42" s="7">
        <f>+'[2]LSUChoice'!$AI$260</f>
        <v>0.4701523080997567</v>
      </c>
      <c r="DJ42" s="7">
        <f>+'[2]LSUChoice'!$AI$261</f>
        <v>0</v>
      </c>
      <c r="DK42" s="7">
        <f>+'[2]MPG'!$AI$81</f>
        <v>58.2449335688672</v>
      </c>
      <c r="DL42" s="7">
        <f>+'[2]MPG'!$AI$97</f>
        <v>53.94254702067061</v>
      </c>
      <c r="DM42" s="7">
        <f>+'[2]MPG'!$AI$113</f>
        <v>40.570405270158076</v>
      </c>
      <c r="DN42" s="7">
        <f>+'[2]MPG'!$AI$129</f>
        <v>46.62641419566684</v>
      </c>
      <c r="DO42" s="7">
        <f>+'[2]MPG'!$AI$145</f>
        <v>40.932977364740815</v>
      </c>
      <c r="DP42" s="7">
        <f>+'[2]MPG'!$AI$32</f>
        <v>50.718076626908584</v>
      </c>
      <c r="DQ42" s="7">
        <f>+'[2]MPG'!$AI$48</f>
        <v>55.82738214740023</v>
      </c>
      <c r="DR42" s="7">
        <f>+'[2]MPG'!$AI$64</f>
        <v>42.77073031352926</v>
      </c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>
        <f>+'[4]HVY TRK ENERGY'!O90*'[4]HVY TRK ENERGY'!K90</f>
        <v>6.244847400126086</v>
      </c>
      <c r="EF42">
        <f>+'[4]HVY TRK ENERGY'!M90*'[4]HVY TRK ENERGY'!K90</f>
        <v>0.47830431040779986</v>
      </c>
      <c r="EI42" s="6">
        <f>'[3]Fuel $'!H$49</f>
        <v>0.3613871097069655</v>
      </c>
      <c r="EJ42" s="6">
        <f>'[3]Fuel $'!H$50</f>
        <v>0.4065995490213681</v>
      </c>
      <c r="EK42" s="6">
        <f>'[3]Fuel $'!H$51</f>
        <v>0.49272767382047233</v>
      </c>
      <c r="EL42" s="4">
        <f>'[3]Fuel $'!H$52</f>
        <v>0.5863504732154639</v>
      </c>
      <c r="EM42" s="4">
        <f>'[3]Fuel $'!H$53</f>
        <v>0.38981188282217716</v>
      </c>
      <c r="EN42" s="4">
        <f>'[3]Fuel $'!H$54</f>
        <v>0.4969321247068195</v>
      </c>
      <c r="EO42" s="6">
        <f>+'[3]Fuel $'!$H$21</f>
        <v>0.3821460394997208</v>
      </c>
      <c r="EP42" s="6">
        <f>'[3]Fuel $'!H29</f>
        <v>1.8986496105240038</v>
      </c>
      <c r="EQ42" s="6">
        <f>'[3]Fuel $'!H55</f>
        <v>1.3203052985093673</v>
      </c>
      <c r="ES42" s="27">
        <f>+'[3]Conv'!$H$324</f>
        <v>18.2776</v>
      </c>
      <c r="ET42" s="27">
        <f>+'[3]Diesel'!$H$320</f>
        <v>16.4048</v>
      </c>
      <c r="EU42" s="27">
        <f>'[3]CNGV'!$H$709</f>
        <v>20.1424</v>
      </c>
      <c r="EV42" s="27">
        <f>+'[3]BEV100'!$H$1176</f>
        <v>52.66467900000006</v>
      </c>
      <c r="EW42" s="27">
        <f>+'[3]PHEV10'!$H$1432</f>
        <v>44.37079800000006</v>
      </c>
      <c r="EX42" s="27">
        <f>+'[3]PHEV40'!$H$1594</f>
        <v>52.693986000000066</v>
      </c>
      <c r="EY42" s="30">
        <f>+'[3]FCEV'!$H$751</f>
        <v>53.0128</v>
      </c>
    </row>
    <row r="43" spans="1:155" ht="12.75">
      <c r="A43">
        <v>2041</v>
      </c>
      <c r="B43" s="19">
        <f>+'[4]LT ICE'!AI81+'[4]LT SI HEV GAS'!AI81+'[4]LT SI PHEV'!AI81-'[4]LT SI PHEV'!BC81+'[4]LT D PHEV'!AI81-'[4]LT D PHEV'!BC81+'[4]auto ICE'!AI81+'[4]auto SI HEV Gas'!AI81+'[4]auto SI PHEV'!AI81-'[4]auto SI PHEV'!BC81+'[4]auto D PHEV'!AI81-'[4]auto D PHEV'!BC81</f>
        <v>13.437739598315325</v>
      </c>
      <c r="C43" s="19">
        <f>+'[4]LT Dsl'!AI81+'[4]auto Dsl'!AI81</f>
        <v>1.6622010123348367</v>
      </c>
      <c r="D43" s="25">
        <f>+'[4]auto CNG'!AI81+'[4]LT CNG'!AI81</f>
        <v>0</v>
      </c>
      <c r="E43" s="25">
        <f>+'[4]auto FCV'!AI81+'[4]LT FCV'!AI81</f>
        <v>0</v>
      </c>
      <c r="F43" s="25">
        <f>'[4]auto SI PHEV'!BC81+'[4]LT SI PHEV'!BC81</f>
        <v>0</v>
      </c>
      <c r="G43" s="25">
        <f>'[4]auto D PHEV'!BC81+'[4]LT D PHEV'!BC81</f>
        <v>0</v>
      </c>
      <c r="H43" s="25">
        <f>'[4]auto EV'!AI81+'[4]LT EV'!AI81</f>
        <v>0</v>
      </c>
      <c r="I43" s="25">
        <f t="shared" si="0"/>
        <v>15.099940610650162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">
        <f t="shared" si="4"/>
        <v>0.0610123724495673</v>
      </c>
      <c r="Z43" s="19">
        <f t="shared" si="23"/>
        <v>0.15525930914363303</v>
      </c>
      <c r="AA43" s="19">
        <f t="shared" si="24"/>
        <v>0.21627168159320034</v>
      </c>
      <c r="AB43" s="4">
        <f t="shared" si="5"/>
        <v>247.1555068455584</v>
      </c>
      <c r="AC43" s="4">
        <f t="shared" si="6"/>
        <v>27.3991895830035</v>
      </c>
      <c r="AD43" s="4">
        <f t="shared" si="7"/>
        <v>0</v>
      </c>
      <c r="AE43" s="4">
        <f t="shared" si="8"/>
        <v>0</v>
      </c>
      <c r="AF43" s="4">
        <f t="shared" si="9"/>
        <v>0</v>
      </c>
      <c r="AG43" s="4">
        <f t="shared" si="10"/>
        <v>0</v>
      </c>
      <c r="AH43" s="4">
        <f t="shared" si="11"/>
        <v>0</v>
      </c>
      <c r="AI43" s="4">
        <f t="shared" si="12"/>
        <v>274.5546964285619</v>
      </c>
      <c r="AJ43" s="2">
        <f>+EO43*8*(MAX(D$12:D43)-D$12)*(10^9)*8.5136/1000000000</f>
        <v>0.0049173698389151765</v>
      </c>
      <c r="AK43" s="5">
        <f t="shared" si="1"/>
        <v>0.15720605721304387</v>
      </c>
      <c r="AL43" s="5">
        <f t="shared" si="2"/>
        <v>0</v>
      </c>
      <c r="AM43" s="5">
        <f t="shared" si="3"/>
        <v>0</v>
      </c>
      <c r="AN43" s="2">
        <f t="shared" si="13"/>
        <v>2.555651984781505E-05</v>
      </c>
      <c r="AO43" s="2">
        <f t="shared" si="14"/>
        <v>1.547381934202224E-05</v>
      </c>
      <c r="AP43" s="3"/>
      <c r="AQ43" s="4">
        <f>'[4]VehFleetValuSummary'!T37</f>
        <v>401.5312634219456</v>
      </c>
      <c r="AR43" s="23"/>
      <c r="AS43" s="23"/>
      <c r="AT43" s="23"/>
      <c r="AU43" s="23"/>
      <c r="AV43" s="23"/>
      <c r="AW43" s="19"/>
      <c r="AX43" s="19"/>
      <c r="AY43" s="19"/>
      <c r="AZ43" s="19"/>
      <c r="BA43" s="19"/>
      <c r="BB43" s="19"/>
      <c r="BC43" s="19"/>
      <c r="BD43" s="19"/>
      <c r="BE43" s="5">
        <f>'[4]Fltsummary'!AE51</f>
        <v>0.43559844502445455</v>
      </c>
      <c r="BF43" s="5">
        <f>'[4]Fltsummary'!AG51</f>
        <v>0.09643870217486286</v>
      </c>
      <c r="BG43" s="5">
        <f>'[4]Fltsummary'!AJ51</f>
        <v>0</v>
      </c>
      <c r="BH43" s="5">
        <f>'[4]Fltsummary'!AK51</f>
        <v>0</v>
      </c>
      <c r="BI43" s="5">
        <f>'[4]Fltsummary'!AH51</f>
        <v>0</v>
      </c>
      <c r="BJ43" s="5">
        <f>'[4]Fltsummary'!AF51</f>
        <v>0</v>
      </c>
      <c r="BK43" s="5">
        <f>'[4]Fltsummary'!AI51</f>
        <v>0.4679628528006826</v>
      </c>
      <c r="BL43" s="5">
        <f>'[4]Fltsummary'!AL51</f>
        <v>0</v>
      </c>
      <c r="BM43" s="3">
        <f>'[4]VMTSummary'!V51</f>
        <v>2000.3216683658552</v>
      </c>
      <c r="BN43" s="3">
        <f>'[4]VMTSummary'!W51</f>
        <v>0</v>
      </c>
      <c r="BO43" s="3">
        <f>'[4]VMTSummary'!X51</f>
        <v>418.0432733293525</v>
      </c>
      <c r="BP43" s="3">
        <f>'[4]VMTSummary'!Y51</f>
        <v>0</v>
      </c>
      <c r="BQ43" s="3">
        <f>'[4]VMTSummary'!Z51</f>
        <v>2081.6190026352356</v>
      </c>
      <c r="BR43" s="3">
        <f>'[4]VMTSummary'!AA51</f>
        <v>0</v>
      </c>
      <c r="BS43" s="3">
        <f>'[4]VMTSummary'!AB51</f>
        <v>0</v>
      </c>
      <c r="BT43" s="3">
        <f>'[4]VMTSummary'!AC51</f>
        <v>0</v>
      </c>
      <c r="BU43" s="3">
        <f>'[4]VMTSummary'!T51</f>
        <v>4499.983944330443</v>
      </c>
      <c r="BV43" s="3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>
        <f>+'[4]HVY TRK ENERGY'!O91*'[4]HVY TRK ENERGY'!K91</f>
        <v>6.338361862359693</v>
      </c>
      <c r="EF43">
        <f>+'[4]HVY TRK ENERGY'!M91*'[4]HVY TRK ENERGY'!K91</f>
        <v>0.483201528939938</v>
      </c>
      <c r="EI43" s="4">
        <f aca="true" t="shared" si="29" ref="EI43:EQ46">+EI42+(EI$47-EI$42)/5</f>
        <v>0.3375917349079579</v>
      </c>
      <c r="EJ43" s="4">
        <f t="shared" si="29"/>
        <v>0.37992185223201136</v>
      </c>
      <c r="EK43" s="4">
        <f t="shared" si="29"/>
        <v>0.4605750160494367</v>
      </c>
      <c r="EL43" s="4">
        <f t="shared" si="29"/>
        <v>0.5683638648921538</v>
      </c>
      <c r="EM43" s="4">
        <f t="shared" si="29"/>
        <v>0.3676057107321811</v>
      </c>
      <c r="EN43" s="4">
        <f t="shared" si="29"/>
        <v>0.46475044851028974</v>
      </c>
      <c r="EO43" s="4">
        <f t="shared" si="29"/>
        <v>0.3821460394997208</v>
      </c>
      <c r="EP43" s="4">
        <f t="shared" si="29"/>
        <v>1.8986496105240038</v>
      </c>
      <c r="EQ43" s="4">
        <f t="shared" si="29"/>
        <v>1.3203052985093673</v>
      </c>
      <c r="ES43" s="4">
        <f aca="true" t="shared" si="30" ref="ES43:EY46">+ES42+(ES$47-ES$42)/5</f>
        <v>18.39264</v>
      </c>
      <c r="ET43" s="4">
        <f t="shared" si="30"/>
        <v>16.48368</v>
      </c>
      <c r="EU43" s="4">
        <f t="shared" si="30"/>
        <v>20.37504</v>
      </c>
      <c r="EV43" s="4">
        <f t="shared" si="30"/>
        <v>53.08083840000006</v>
      </c>
      <c r="EW43" s="4">
        <f t="shared" si="30"/>
        <v>44.66386800000006</v>
      </c>
      <c r="EX43" s="4">
        <f t="shared" si="30"/>
        <v>53.110145400000064</v>
      </c>
      <c r="EY43" s="4">
        <f t="shared" si="30"/>
        <v>53.36576</v>
      </c>
    </row>
    <row r="44" spans="1:155" ht="12.75">
      <c r="A44">
        <v>2042</v>
      </c>
      <c r="B44" s="19">
        <f>+'[4]LT ICE'!AI82+'[4]LT SI HEV GAS'!AI82+'[4]LT SI PHEV'!AI82-'[4]LT SI PHEV'!BC82+'[4]LT D PHEV'!AI82-'[4]LT D PHEV'!BC82+'[4]auto ICE'!AI82+'[4]auto SI HEV Gas'!AI82+'[4]auto SI PHEV'!AI82-'[4]auto SI PHEV'!BC82+'[4]auto D PHEV'!AI82-'[4]auto D PHEV'!BC82</f>
        <v>13.453452753154295</v>
      </c>
      <c r="C44" s="19">
        <f>+'[4]LT Dsl'!AI82+'[4]auto Dsl'!AI82</f>
        <v>1.611642996642403</v>
      </c>
      <c r="D44" s="25">
        <f>+'[4]auto CNG'!AI82+'[4]LT CNG'!AI82</f>
        <v>0</v>
      </c>
      <c r="E44" s="25">
        <f>+'[4]auto FCV'!AI82+'[4]LT FCV'!AI82</f>
        <v>0</v>
      </c>
      <c r="F44" s="25">
        <f>'[4]auto SI PHEV'!BC82+'[4]LT SI PHEV'!BC82</f>
        <v>0</v>
      </c>
      <c r="G44" s="25">
        <f>'[4]auto D PHEV'!BC82+'[4]LT D PHEV'!BC82</f>
        <v>0</v>
      </c>
      <c r="H44" s="25">
        <f>'[4]auto EV'!AI82+'[4]LT EV'!AI82</f>
        <v>0</v>
      </c>
      <c r="I44" s="25">
        <f t="shared" si="0"/>
        <v>15.065095749796697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9">
        <f t="shared" si="4"/>
        <v>0.06060919744731396</v>
      </c>
      <c r="Z44" s="19">
        <f t="shared" si="23"/>
        <v>0.15384157739194626</v>
      </c>
      <c r="AA44" s="19">
        <f t="shared" si="24"/>
        <v>0.21445077483926023</v>
      </c>
      <c r="AB44" s="4">
        <f t="shared" si="5"/>
        <v>248.99219845049868</v>
      </c>
      <c r="AC44" s="4">
        <f t="shared" si="6"/>
        <v>26.692933830469595</v>
      </c>
      <c r="AD44" s="4">
        <f t="shared" si="7"/>
        <v>0</v>
      </c>
      <c r="AE44" s="4">
        <f t="shared" si="8"/>
        <v>0</v>
      </c>
      <c r="AF44" s="4">
        <f t="shared" si="9"/>
        <v>0</v>
      </c>
      <c r="AG44" s="4">
        <f t="shared" si="10"/>
        <v>0</v>
      </c>
      <c r="AH44" s="4">
        <f t="shared" si="11"/>
        <v>0</v>
      </c>
      <c r="AI44" s="4">
        <f t="shared" si="12"/>
        <v>275.6851322809683</v>
      </c>
      <c r="AJ44" s="2">
        <f>+EO44*8*(MAX(D$12:D44)-D$12)*(10^9)*8.5136/1000000000</f>
        <v>0.0049173698389151765</v>
      </c>
      <c r="AK44" s="5">
        <f t="shared" si="1"/>
        <v>0.15720605721304387</v>
      </c>
      <c r="AL44" s="5">
        <f t="shared" si="2"/>
        <v>0</v>
      </c>
      <c r="AM44" s="5">
        <f t="shared" si="3"/>
        <v>0</v>
      </c>
      <c r="AN44" s="2">
        <f t="shared" si="13"/>
        <v>2.555651984781505E-05</v>
      </c>
      <c r="AO44" s="2">
        <f t="shared" si="14"/>
        <v>1.547381934202224E-05</v>
      </c>
      <c r="AP44" s="3"/>
      <c r="AQ44" s="4">
        <f>'[4]VehFleetValuSummary'!T38</f>
        <v>402.16038481503557</v>
      </c>
      <c r="AR44" s="23"/>
      <c r="AS44" s="23"/>
      <c r="AT44" s="23"/>
      <c r="AU44" s="23"/>
      <c r="AV44" s="23"/>
      <c r="AW44" s="19"/>
      <c r="AX44" s="19"/>
      <c r="AY44" s="19"/>
      <c r="AZ44" s="19"/>
      <c r="BA44" s="19"/>
      <c r="BB44" s="19"/>
      <c r="BC44" s="19"/>
      <c r="BD44" s="19"/>
      <c r="BE44" s="5">
        <f>'[4]Fltsummary'!AE52</f>
        <v>0.43749394929969315</v>
      </c>
      <c r="BF44" s="5">
        <f>'[4]Fltsummary'!AG52</f>
        <v>0.09375587693688786</v>
      </c>
      <c r="BG44" s="5">
        <f>'[4]Fltsummary'!AJ52</f>
        <v>0</v>
      </c>
      <c r="BH44" s="5">
        <f>'[4]Fltsummary'!AK52</f>
        <v>0</v>
      </c>
      <c r="BI44" s="5">
        <f>'[4]Fltsummary'!AH52</f>
        <v>0</v>
      </c>
      <c r="BJ44" s="5">
        <f>'[4]Fltsummary'!AF52</f>
        <v>0</v>
      </c>
      <c r="BK44" s="5">
        <f>'[4]Fltsummary'!AI52</f>
        <v>0.46875017376341893</v>
      </c>
      <c r="BL44" s="5">
        <f>'[4]Fltsummary'!AL52</f>
        <v>0</v>
      </c>
      <c r="BM44" s="3">
        <f>'[4]VMTSummary'!V52</f>
        <v>2029.817920902942</v>
      </c>
      <c r="BN44" s="3">
        <f>'[4]VMTSummary'!W52</f>
        <v>0</v>
      </c>
      <c r="BO44" s="3">
        <f>'[4]VMTSummary'!X52</f>
        <v>411.2134838955551</v>
      </c>
      <c r="BP44" s="3">
        <f>'[4]VMTSummary'!Y52</f>
        <v>0</v>
      </c>
      <c r="BQ44" s="3">
        <f>'[4]VMTSummary'!Z52</f>
        <v>2107.53785353254</v>
      </c>
      <c r="BR44" s="3">
        <f>'[4]VMTSummary'!AA52</f>
        <v>0</v>
      </c>
      <c r="BS44" s="3">
        <f>'[4]VMTSummary'!AB52</f>
        <v>0</v>
      </c>
      <c r="BT44" s="3">
        <f>'[4]VMTSummary'!AC52</f>
        <v>0</v>
      </c>
      <c r="BU44" s="3">
        <f>'[4]VMTSummary'!T52</f>
        <v>4548.569258331037</v>
      </c>
      <c r="BV44" s="3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>
        <f>+'[4]HVY TRK ENERGY'!O92*'[4]HVY TRK ENERGY'!K92</f>
        <v>6.441399464697293</v>
      </c>
      <c r="EF44">
        <f>+'[4]HVY TRK ENERGY'!M92*'[4]HVY TRK ENERGY'!K92</f>
        <v>0.4888942388883829</v>
      </c>
      <c r="EI44" s="4">
        <f t="shared" si="29"/>
        <v>0.3137963601089503</v>
      </c>
      <c r="EJ44" s="4">
        <f t="shared" si="29"/>
        <v>0.35324415544265464</v>
      </c>
      <c r="EK44" s="4">
        <f t="shared" si="29"/>
        <v>0.428422358278401</v>
      </c>
      <c r="EL44" s="4">
        <f t="shared" si="29"/>
        <v>0.5503772565688438</v>
      </c>
      <c r="EM44" s="4">
        <f t="shared" si="29"/>
        <v>0.3453995386421851</v>
      </c>
      <c r="EN44" s="4">
        <f t="shared" si="29"/>
        <v>0.43256877231375995</v>
      </c>
      <c r="EO44" s="4">
        <f t="shared" si="29"/>
        <v>0.3821460394997208</v>
      </c>
      <c r="EP44" s="4">
        <f t="shared" si="29"/>
        <v>1.8986496105240038</v>
      </c>
      <c r="EQ44" s="4">
        <f t="shared" si="29"/>
        <v>1.3203052985093673</v>
      </c>
      <c r="ES44" s="4">
        <f t="shared" si="30"/>
        <v>18.50768</v>
      </c>
      <c r="ET44" s="4">
        <f t="shared" si="30"/>
        <v>16.562559999999998</v>
      </c>
      <c r="EU44" s="4">
        <f t="shared" si="30"/>
        <v>20.60768</v>
      </c>
      <c r="EV44" s="4">
        <f t="shared" si="30"/>
        <v>53.49699780000006</v>
      </c>
      <c r="EW44" s="4">
        <f t="shared" si="30"/>
        <v>44.95693800000006</v>
      </c>
      <c r="EX44" s="4">
        <f t="shared" si="30"/>
        <v>53.52630480000006</v>
      </c>
      <c r="EY44" s="4">
        <f t="shared" si="30"/>
        <v>53.718720000000005</v>
      </c>
    </row>
    <row r="45" spans="1:155" ht="12.75">
      <c r="A45">
        <v>2043</v>
      </c>
      <c r="B45" s="19">
        <f>+'[4]LT ICE'!AI83+'[4]LT SI HEV GAS'!AI83+'[4]LT SI PHEV'!AI83-'[4]LT SI PHEV'!BC83+'[4]LT D PHEV'!AI83-'[4]LT D PHEV'!BC83+'[4]auto ICE'!AI83+'[4]auto SI HEV Gas'!AI83+'[4]auto SI PHEV'!AI83-'[4]auto SI PHEV'!BC83+'[4]auto D PHEV'!AI83-'[4]auto D PHEV'!BC83</f>
        <v>13.457732506147032</v>
      </c>
      <c r="C45" s="19">
        <f>+'[4]LT Dsl'!AI83+'[4]auto Dsl'!AI83</f>
        <v>1.5622171205796054</v>
      </c>
      <c r="D45" s="25">
        <f>+'[4]auto CNG'!AI83+'[4]LT CNG'!AI83</f>
        <v>0</v>
      </c>
      <c r="E45" s="25">
        <f>+'[4]auto FCV'!AI83+'[4]LT FCV'!AI83</f>
        <v>0</v>
      </c>
      <c r="F45" s="25">
        <f>'[4]auto SI PHEV'!BC83+'[4]LT SI PHEV'!BC83</f>
        <v>0</v>
      </c>
      <c r="G45" s="25">
        <f>'[4]auto D PHEV'!BC83+'[4]LT D PHEV'!BC83</f>
        <v>0</v>
      </c>
      <c r="H45" s="25">
        <f>'[4]auto EV'!AI83+'[4]LT EV'!AI83</f>
        <v>0</v>
      </c>
      <c r="I45" s="25">
        <f t="shared" si="0"/>
        <v>15.019949626726637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9">
        <f t="shared" si="4"/>
        <v>0.06020411522600035</v>
      </c>
      <c r="Z45" s="19">
        <f t="shared" si="23"/>
        <v>0.1524627533009986</v>
      </c>
      <c r="AA45" s="19">
        <f t="shared" si="24"/>
        <v>0.21266686852699895</v>
      </c>
      <c r="AB45" s="4">
        <f t="shared" si="5"/>
        <v>250.61958429687448</v>
      </c>
      <c r="AC45" s="4">
        <f t="shared" si="6"/>
        <v>25.99754247909826</v>
      </c>
      <c r="AD45" s="4">
        <f t="shared" si="7"/>
        <v>0</v>
      </c>
      <c r="AE45" s="4">
        <f t="shared" si="8"/>
        <v>0</v>
      </c>
      <c r="AF45" s="4">
        <f t="shared" si="9"/>
        <v>0</v>
      </c>
      <c r="AG45" s="4">
        <f t="shared" si="10"/>
        <v>0</v>
      </c>
      <c r="AH45" s="4">
        <f t="shared" si="11"/>
        <v>0</v>
      </c>
      <c r="AI45" s="4">
        <f t="shared" si="12"/>
        <v>276.61712677597274</v>
      </c>
      <c r="AJ45" s="2">
        <f>+EO45*8*(MAX(D$12:D45)-D$12)*(10^9)*8.5136/1000000000</f>
        <v>0.0049173698389151765</v>
      </c>
      <c r="AK45" s="5">
        <f t="shared" si="1"/>
        <v>0.15720605721304387</v>
      </c>
      <c r="AL45" s="5">
        <f t="shared" si="2"/>
        <v>0</v>
      </c>
      <c r="AM45" s="5">
        <f t="shared" si="3"/>
        <v>0</v>
      </c>
      <c r="AN45" s="2">
        <f t="shared" si="13"/>
        <v>2.555651984781505E-05</v>
      </c>
      <c r="AO45" s="2">
        <f t="shared" si="14"/>
        <v>1.547381934202224E-05</v>
      </c>
      <c r="AP45" s="3"/>
      <c r="AQ45" s="4">
        <f>'[4]VehFleetValuSummary'!T39</f>
        <v>402.59409235688656</v>
      </c>
      <c r="AR45" s="23"/>
      <c r="AS45" s="23"/>
      <c r="AT45" s="23"/>
      <c r="AU45" s="23"/>
      <c r="AV45" s="23"/>
      <c r="AW45" s="19"/>
      <c r="AX45" s="19"/>
      <c r="AY45" s="19"/>
      <c r="AZ45" s="19"/>
      <c r="BA45" s="19"/>
      <c r="BB45" s="19"/>
      <c r="BC45" s="19"/>
      <c r="BD45" s="19"/>
      <c r="BE45" s="5">
        <f>'[4]Fltsummary'!AE53</f>
        <v>0.439299535988679</v>
      </c>
      <c r="BF45" s="5">
        <f>'[4]Fltsummary'!AG53</f>
        <v>0.09119608372876238</v>
      </c>
      <c r="BG45" s="5">
        <f>'[4]Fltsummary'!AJ53</f>
        <v>0</v>
      </c>
      <c r="BH45" s="5">
        <f>'[4]Fltsummary'!AK53</f>
        <v>0</v>
      </c>
      <c r="BI45" s="5">
        <f>'[4]Fltsummary'!AH53</f>
        <v>0</v>
      </c>
      <c r="BJ45" s="5">
        <f>'[4]Fltsummary'!AF53</f>
        <v>0</v>
      </c>
      <c r="BK45" s="5">
        <f>'[4]Fltsummary'!AI53</f>
        <v>0.46950438028255864</v>
      </c>
      <c r="BL45" s="5">
        <f>'[4]Fltsummary'!AL53</f>
        <v>0</v>
      </c>
      <c r="BM45" s="3">
        <f>'[4]VMTSummary'!V53</f>
        <v>2057.9897717659105</v>
      </c>
      <c r="BN45" s="3">
        <f>'[4]VMTSummary'!W53</f>
        <v>0</v>
      </c>
      <c r="BO45" s="3">
        <f>'[4]VMTSummary'!X53</f>
        <v>404.4332511146158</v>
      </c>
      <c r="BP45" s="3">
        <f>'[4]VMTSummary'!Y53</f>
        <v>0</v>
      </c>
      <c r="BQ45" s="3">
        <f>'[4]VMTSummary'!Z53</f>
        <v>2132.231773350248</v>
      </c>
      <c r="BR45" s="3">
        <f>'[4]VMTSummary'!AA53</f>
        <v>0</v>
      </c>
      <c r="BS45" s="3">
        <f>'[4]VMTSummary'!AB53</f>
        <v>0</v>
      </c>
      <c r="BT45" s="3">
        <f>'[4]VMTSummary'!AC53</f>
        <v>0</v>
      </c>
      <c r="BU45" s="3">
        <f>'[4]VMTSummary'!T53</f>
        <v>4594.654796230775</v>
      </c>
      <c r="BV45" s="3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>
        <f>+'[4]HVY TRK ENERGY'!O93*'[4]HVY TRK ENERGY'!K93</f>
        <v>6.535684867505063</v>
      </c>
      <c r="EF45">
        <f>+'[4]HVY TRK ENERGY'!M93*'[4]HVY TRK ENERGY'!K93</f>
        <v>0.4943631376805237</v>
      </c>
      <c r="EI45" s="4">
        <f t="shared" si="29"/>
        <v>0.29000098530994267</v>
      </c>
      <c r="EJ45" s="4">
        <f t="shared" si="29"/>
        <v>0.3265664586532979</v>
      </c>
      <c r="EK45" s="4">
        <f t="shared" si="29"/>
        <v>0.3962697005073654</v>
      </c>
      <c r="EL45" s="4">
        <f t="shared" si="29"/>
        <v>0.5323906482455338</v>
      </c>
      <c r="EM45" s="4">
        <f t="shared" si="29"/>
        <v>0.32319336655218905</v>
      </c>
      <c r="EN45" s="4">
        <f t="shared" si="29"/>
        <v>0.40038709611723017</v>
      </c>
      <c r="EO45" s="4">
        <f t="shared" si="29"/>
        <v>0.3821460394997208</v>
      </c>
      <c r="EP45" s="4">
        <f t="shared" si="29"/>
        <v>1.8986496105240038</v>
      </c>
      <c r="EQ45" s="4">
        <f t="shared" si="29"/>
        <v>1.3203052985093673</v>
      </c>
      <c r="ES45" s="4">
        <f t="shared" si="30"/>
        <v>18.62272</v>
      </c>
      <c r="ET45" s="4">
        <f t="shared" si="30"/>
        <v>16.641439999999996</v>
      </c>
      <c r="EU45" s="4">
        <f t="shared" si="30"/>
        <v>20.84032</v>
      </c>
      <c r="EV45" s="4">
        <f t="shared" si="30"/>
        <v>53.91315720000006</v>
      </c>
      <c r="EW45" s="4">
        <f t="shared" si="30"/>
        <v>45.25000800000006</v>
      </c>
      <c r="EX45" s="4">
        <f t="shared" si="30"/>
        <v>53.94246420000006</v>
      </c>
      <c r="EY45" s="4">
        <f t="shared" si="30"/>
        <v>54.07168000000001</v>
      </c>
    </row>
    <row r="46" spans="1:155" ht="12.75">
      <c r="A46">
        <v>2044</v>
      </c>
      <c r="B46" s="19">
        <f>+'[4]LT ICE'!AI84+'[4]LT SI HEV GAS'!AI84+'[4]LT SI PHEV'!AI84-'[4]LT SI PHEV'!BC84+'[4]LT D PHEV'!AI84-'[4]LT D PHEV'!BC84+'[4]auto ICE'!AI84+'[4]auto SI HEV Gas'!AI84+'[4]auto SI PHEV'!AI84-'[4]auto SI PHEV'!BC84+'[4]auto D PHEV'!AI84-'[4]auto D PHEV'!BC84</f>
        <v>13.455882821206465</v>
      </c>
      <c r="C46" s="19">
        <f>+'[4]LT Dsl'!AI84+'[4]auto Dsl'!AI84</f>
        <v>1.5143700719394786</v>
      </c>
      <c r="D46" s="25">
        <f>+'[4]auto CNG'!AI84+'[4]LT CNG'!AI84</f>
        <v>0</v>
      </c>
      <c r="E46" s="25">
        <f>+'[4]auto FCV'!AI84+'[4]LT FCV'!AI84</f>
        <v>0</v>
      </c>
      <c r="F46" s="25">
        <f>'[4]auto SI PHEV'!BC84+'[4]LT SI PHEV'!BC84</f>
        <v>0</v>
      </c>
      <c r="G46" s="25">
        <f>'[4]auto D PHEV'!BC84+'[4]LT D PHEV'!BC84</f>
        <v>0</v>
      </c>
      <c r="H46" s="25">
        <f>'[4]auto EV'!AI84+'[4]LT EV'!AI84</f>
        <v>0</v>
      </c>
      <c r="I46" s="25">
        <f t="shared" si="0"/>
        <v>14.970252893145943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9">
        <f t="shared" si="4"/>
        <v>0.05979477341528701</v>
      </c>
      <c r="Z46" s="19">
        <f t="shared" si="23"/>
        <v>0.15111775922757645</v>
      </c>
      <c r="AA46" s="19">
        <f t="shared" si="24"/>
        <v>0.21091253264286347</v>
      </c>
      <c r="AB46" s="4">
        <f t="shared" si="5"/>
        <v>252.13310289188968</v>
      </c>
      <c r="AC46" s="4">
        <f t="shared" si="6"/>
        <v>25.320752201251093</v>
      </c>
      <c r="AD46" s="4">
        <f t="shared" si="7"/>
        <v>0</v>
      </c>
      <c r="AE46" s="4">
        <f t="shared" si="8"/>
        <v>0</v>
      </c>
      <c r="AF46" s="4">
        <f t="shared" si="9"/>
        <v>0</v>
      </c>
      <c r="AG46" s="4">
        <f t="shared" si="10"/>
        <v>0</v>
      </c>
      <c r="AH46" s="4">
        <f t="shared" si="11"/>
        <v>0</v>
      </c>
      <c r="AI46" s="4">
        <f t="shared" si="12"/>
        <v>277.45385509314076</v>
      </c>
      <c r="AJ46" s="2">
        <f>+EO46*8*(MAX(D$12:D46)-D$12)*(10^9)*8.5136/1000000000</f>
        <v>0.0049173698389151765</v>
      </c>
      <c r="AK46" s="5">
        <f t="shared" si="1"/>
        <v>0.15720605721304387</v>
      </c>
      <c r="AL46" s="5">
        <f t="shared" si="2"/>
        <v>0</v>
      </c>
      <c r="AM46" s="5">
        <f t="shared" si="3"/>
        <v>0</v>
      </c>
      <c r="AN46" s="2">
        <f t="shared" si="13"/>
        <v>2.555651984781505E-05</v>
      </c>
      <c r="AO46" s="2">
        <f t="shared" si="14"/>
        <v>1.547381934202224E-05</v>
      </c>
      <c r="AP46" s="3"/>
      <c r="AQ46" s="4">
        <f>'[4]VehFleetValuSummary'!T40</f>
        <v>402.989560618942</v>
      </c>
      <c r="AR46" s="23"/>
      <c r="AS46" s="23"/>
      <c r="AT46" s="23"/>
      <c r="AU46" s="23"/>
      <c r="AV46" s="23"/>
      <c r="AW46" s="19"/>
      <c r="AX46" s="19"/>
      <c r="AY46" s="19"/>
      <c r="AZ46" s="19"/>
      <c r="BA46" s="19"/>
      <c r="BB46" s="19"/>
      <c r="BC46" s="19"/>
      <c r="BD46" s="19"/>
      <c r="BE46" s="5">
        <f>'[4]Fltsummary'!AE54</f>
        <v>0.44102932918791204</v>
      </c>
      <c r="BF46" s="5">
        <f>'[4]Fltsummary'!AG54</f>
        <v>0.0887467424504414</v>
      </c>
      <c r="BG46" s="5">
        <f>'[4]Fltsummary'!AJ54</f>
        <v>0</v>
      </c>
      <c r="BH46" s="5">
        <f>'[4]Fltsummary'!AK54</f>
        <v>0</v>
      </c>
      <c r="BI46" s="5">
        <f>'[4]Fltsummary'!AH54</f>
        <v>0</v>
      </c>
      <c r="BJ46" s="5">
        <f>'[4]Fltsummary'!AF54</f>
        <v>0</v>
      </c>
      <c r="BK46" s="5">
        <f>'[4]Fltsummary'!AI54</f>
        <v>0.47022392836164656</v>
      </c>
      <c r="BL46" s="5">
        <f>'[4]Fltsummary'!AL54</f>
        <v>0</v>
      </c>
      <c r="BM46" s="3">
        <f>'[4]VMTSummary'!V54</f>
        <v>2085.7206747403397</v>
      </c>
      <c r="BN46" s="3">
        <f>'[4]VMTSummary'!W54</f>
        <v>0</v>
      </c>
      <c r="BO46" s="3">
        <f>'[4]VMTSummary'!X54</f>
        <v>397.8305021887264</v>
      </c>
      <c r="BP46" s="3">
        <f>'[4]VMTSummary'!Y54</f>
        <v>0</v>
      </c>
      <c r="BQ46" s="3">
        <f>'[4]VMTSummary'!Z54</f>
        <v>2156.5509464817314</v>
      </c>
      <c r="BR46" s="3">
        <f>'[4]VMTSummary'!AA54</f>
        <v>0</v>
      </c>
      <c r="BS46" s="3">
        <f>'[4]VMTSummary'!AB54</f>
        <v>0</v>
      </c>
      <c r="BT46" s="3">
        <f>'[4]VMTSummary'!AC54</f>
        <v>0</v>
      </c>
      <c r="BU46" s="3">
        <f>'[4]VMTSummary'!T54</f>
        <v>4640.1021234107975</v>
      </c>
      <c r="BV46" s="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>
        <f>+'[4]HVY TRK ENERGY'!O94*'[4]HVY TRK ENERGY'!K94</f>
        <v>6.610969095799755</v>
      </c>
      <c r="EF46">
        <f>+'[4]HVY TRK ENERGY'!M94*'[4]HVY TRK ENERGY'!K94</f>
        <v>0.49913419818119986</v>
      </c>
      <c r="EI46" s="4">
        <f t="shared" si="29"/>
        <v>0.26620561051093505</v>
      </c>
      <c r="EJ46" s="4">
        <f t="shared" si="29"/>
        <v>0.2998887618639412</v>
      </c>
      <c r="EK46" s="4">
        <f t="shared" si="29"/>
        <v>0.3641170427363297</v>
      </c>
      <c r="EL46" s="4">
        <f t="shared" si="29"/>
        <v>0.5144040399222238</v>
      </c>
      <c r="EM46" s="4">
        <f t="shared" si="29"/>
        <v>0.300987194462193</v>
      </c>
      <c r="EN46" s="4">
        <f t="shared" si="29"/>
        <v>0.3682054199207004</v>
      </c>
      <c r="EO46" s="4">
        <f t="shared" si="29"/>
        <v>0.3821460394997208</v>
      </c>
      <c r="EP46" s="4">
        <f t="shared" si="29"/>
        <v>1.8986496105240038</v>
      </c>
      <c r="EQ46" s="4">
        <f t="shared" si="29"/>
        <v>1.3203052985093673</v>
      </c>
      <c r="ES46" s="4">
        <f t="shared" si="30"/>
        <v>18.73776</v>
      </c>
      <c r="ET46" s="4">
        <f t="shared" si="30"/>
        <v>16.720319999999994</v>
      </c>
      <c r="EU46" s="4">
        <f t="shared" si="30"/>
        <v>21.07296</v>
      </c>
      <c r="EV46" s="4">
        <f t="shared" si="30"/>
        <v>54.329316600000055</v>
      </c>
      <c r="EW46" s="4">
        <f t="shared" si="30"/>
        <v>45.54307800000006</v>
      </c>
      <c r="EX46" s="4">
        <f t="shared" si="30"/>
        <v>54.35862360000006</v>
      </c>
      <c r="EY46" s="4">
        <f t="shared" si="30"/>
        <v>54.42464000000001</v>
      </c>
    </row>
    <row r="47" spans="1:155" ht="12.75">
      <c r="A47">
        <v>2045</v>
      </c>
      <c r="B47" s="19">
        <f>+'[4]LT ICE'!AI85+'[4]LT SI HEV GAS'!AI85+'[4]LT SI PHEV'!AI85-'[4]LT SI PHEV'!BC85+'[4]LT D PHEV'!AI85-'[4]LT D PHEV'!BC85+'[4]auto ICE'!AI85+'[4]auto SI HEV Gas'!AI85+'[4]auto SI PHEV'!AI85-'[4]auto SI PHEV'!BC85+'[4]auto D PHEV'!AI85-'[4]auto D PHEV'!BC85</f>
        <v>13.444714818376765</v>
      </c>
      <c r="C47" s="19">
        <f>+'[4]LT Dsl'!AI85+'[4]auto Dsl'!AI85</f>
        <v>1.467501825563065</v>
      </c>
      <c r="D47" s="25">
        <f>+'[4]auto CNG'!AI85+'[4]LT CNG'!AI85</f>
        <v>0</v>
      </c>
      <c r="E47" s="25">
        <f>+'[4]auto FCV'!AI85+'[4]LT FCV'!AI85</f>
        <v>0</v>
      </c>
      <c r="F47" s="25">
        <f>'[4]auto SI PHEV'!BC85+'[4]LT SI PHEV'!BC85</f>
        <v>0</v>
      </c>
      <c r="G47" s="25">
        <f>'[4]auto D PHEV'!BC85+'[4]LT D PHEV'!BC85</f>
        <v>0</v>
      </c>
      <c r="H47" s="25">
        <f>'[4]auto EV'!AI85+'[4]LT EV'!AI85</f>
        <v>0</v>
      </c>
      <c r="I47" s="25">
        <f t="shared" si="0"/>
        <v>14.91221664393983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9">
        <f t="shared" si="4"/>
        <v>0.059386275707500026</v>
      </c>
      <c r="Z47" s="19">
        <f t="shared" si="23"/>
        <v>0.14980608730582007</v>
      </c>
      <c r="AA47" s="19">
        <f t="shared" si="24"/>
        <v>0.2091923630133201</v>
      </c>
      <c r="AB47" s="4">
        <f t="shared" si="5"/>
        <v>253.47051952789346</v>
      </c>
      <c r="AC47" s="4">
        <f t="shared" si="6"/>
        <v>24.65285666799904</v>
      </c>
      <c r="AD47" s="4">
        <f t="shared" si="7"/>
        <v>0</v>
      </c>
      <c r="AE47" s="4">
        <f t="shared" si="8"/>
        <v>0</v>
      </c>
      <c r="AF47" s="4">
        <f t="shared" si="9"/>
        <v>0</v>
      </c>
      <c r="AG47" s="4">
        <f t="shared" si="10"/>
        <v>0</v>
      </c>
      <c r="AH47" s="4">
        <f t="shared" si="11"/>
        <v>0</v>
      </c>
      <c r="AI47" s="4">
        <f t="shared" si="12"/>
        <v>278.1233761958925</v>
      </c>
      <c r="AJ47" s="2">
        <f>+EO47*8*(MAX(D$12:D47)-D$12)*(10^9)*8.5136/1000000000</f>
        <v>0.0049173698389151765</v>
      </c>
      <c r="AK47" s="5">
        <f t="shared" si="1"/>
        <v>0.15720605721304387</v>
      </c>
      <c r="AL47" s="5">
        <f t="shared" si="2"/>
        <v>0</v>
      </c>
      <c r="AM47" s="5">
        <f t="shared" si="3"/>
        <v>0</v>
      </c>
      <c r="AN47" s="2">
        <f t="shared" si="13"/>
        <v>2.555651984781505E-05</v>
      </c>
      <c r="AO47" s="2">
        <f t="shared" si="14"/>
        <v>1.547381934202224E-05</v>
      </c>
      <c r="AP47" s="3">
        <f>'[2]VehPrice'!$AN$132</f>
        <v>491.8818337348961</v>
      </c>
      <c r="AQ47" s="4">
        <f>'[4]VehFleetValuSummary'!T41</f>
        <v>403.21029786899464</v>
      </c>
      <c r="AR47" s="23">
        <f>'[2]VehPrice'!$AN$73</f>
        <v>20745.51322337513</v>
      </c>
      <c r="AS47" s="23">
        <f>'[2]VehPrice'!$AN$87</f>
        <v>24407.191710784027</v>
      </c>
      <c r="AT47" s="23">
        <f>'[2]VehPrice'!$AN$101</f>
        <v>21222.233018904928</v>
      </c>
      <c r="AU47" s="23">
        <f>'[2]VehPrice'!$AN$115</f>
        <v>22407.43141582179</v>
      </c>
      <c r="AV47" s="23">
        <f>'[2]VehPrice'!$AN$129</f>
        <v>29429.139619536436</v>
      </c>
      <c r="AW47" s="19">
        <f>'[2]Mkt Shares'!$AN$6</f>
        <v>0.4494024136580601</v>
      </c>
      <c r="AX47" s="19">
        <f>'[2]Mkt Shares'!$AN$7</f>
        <v>0.0708938571348771</v>
      </c>
      <c r="AY47" s="19">
        <f>'[2]Mkt Shares'!$AN$8</f>
        <v>0</v>
      </c>
      <c r="AZ47" s="19">
        <f>'[2]Mkt Shares'!$AN$9</f>
        <v>0</v>
      </c>
      <c r="BA47" s="19">
        <f>'[2]Mkt Shares'!$AN$11</f>
        <v>0</v>
      </c>
      <c r="BB47" s="19">
        <f>'[2]Mkt Shares'!$AN$12</f>
        <v>0</v>
      </c>
      <c r="BC47" s="19">
        <f>'[2]Mkt Shares'!$AN$13</f>
        <v>0.47970372920706283</v>
      </c>
      <c r="BD47" s="19">
        <f>'[2]Mkt Shares'!$AN$14</f>
        <v>0</v>
      </c>
      <c r="BE47" s="5">
        <f>'[4]Fltsummary'!AE55</f>
        <v>0.44269930435138105</v>
      </c>
      <c r="BF47" s="5">
        <f>'[4]Fltsummary'!AG55</f>
        <v>0.08639310526314861</v>
      </c>
      <c r="BG47" s="5">
        <f>'[4]Fltsummary'!AJ55</f>
        <v>0</v>
      </c>
      <c r="BH47" s="5">
        <f>'[4]Fltsummary'!AK55</f>
        <v>0</v>
      </c>
      <c r="BI47" s="5">
        <f>'[4]Fltsummary'!AH55</f>
        <v>0</v>
      </c>
      <c r="BJ47" s="5">
        <f>'[4]Fltsummary'!AF55</f>
        <v>0</v>
      </c>
      <c r="BK47" s="5">
        <f>'[4]Fltsummary'!AI55</f>
        <v>0.47090759038547025</v>
      </c>
      <c r="BL47" s="5">
        <f>'[4]Fltsummary'!AL55</f>
        <v>0</v>
      </c>
      <c r="BM47" s="3">
        <f>'[4]VMTSummary'!V55</f>
        <v>2112.341801581025</v>
      </c>
      <c r="BN47" s="3">
        <f>'[4]VMTSummary'!W55</f>
        <v>0</v>
      </c>
      <c r="BO47" s="3">
        <f>'[4]VMTSummary'!X55</f>
        <v>391.21951145423594</v>
      </c>
      <c r="BP47" s="3">
        <f>'[4]VMTSummary'!Y55</f>
        <v>0</v>
      </c>
      <c r="BQ47" s="3">
        <f>'[4]VMTSummary'!Z55</f>
        <v>2179.7324763539877</v>
      </c>
      <c r="BR47" s="3">
        <f>'[4]VMTSummary'!AA55</f>
        <v>0</v>
      </c>
      <c r="BS47" s="3">
        <f>'[4]VMTSummary'!AB55</f>
        <v>0</v>
      </c>
      <c r="BT47" s="3">
        <f>'[4]VMTSummary'!AC55</f>
        <v>0</v>
      </c>
      <c r="BU47" s="3">
        <f>'[4]VMTSummary'!T55</f>
        <v>4683.293789389249</v>
      </c>
      <c r="BV47" s="3"/>
      <c r="BW47" s="7">
        <f>+'[2]SCChoice'!$AN$253</f>
        <v>0.47295162560350057</v>
      </c>
      <c r="BX47" s="7">
        <f>+'[2]SCChoice'!$AN$254</f>
        <v>0.03628802645520861</v>
      </c>
      <c r="BY47" s="7">
        <f>+'[2]SCChoice'!$AN$255</f>
        <v>0</v>
      </c>
      <c r="BZ47" s="7">
        <f>+'[2]SCChoice'!$AN$256</f>
        <v>0</v>
      </c>
      <c r="CA47" s="7">
        <f>+'[2]SCChoice'!$AN$258</f>
        <v>0</v>
      </c>
      <c r="CB47" s="7">
        <f>+'[2]SCChoice'!$AN$259</f>
        <v>0</v>
      </c>
      <c r="CC47" s="7">
        <f>+'[2]SCChoice'!$AN$260</f>
        <v>0.49076034794129086</v>
      </c>
      <c r="CD47" s="7">
        <f>+'[2]SCChoice'!$AN$261</f>
        <v>0</v>
      </c>
      <c r="CE47" s="7">
        <f>+'[2]LCChoice'!$AN$253</f>
        <v>0.4261037698003979</v>
      </c>
      <c r="CF47" s="7">
        <f>+'[2]LCChoice'!$AN$254</f>
        <v>0.10029327177043637</v>
      </c>
      <c r="CG47" s="7">
        <f>+'[2]LCChoice'!$AN$255</f>
        <v>0</v>
      </c>
      <c r="CH47" s="7">
        <f>+'[2]LCChoice'!$AN$256</f>
        <v>0</v>
      </c>
      <c r="CI47" s="7">
        <f>+'[2]LCChoice'!$AN$258</f>
        <v>0</v>
      </c>
      <c r="CJ47" s="7">
        <f>+'[2]LCChoice'!$AN$259</f>
        <v>0</v>
      </c>
      <c r="CK47" s="7">
        <f>+'[2]LCChoice'!$AN$260</f>
        <v>0.4736029584291658</v>
      </c>
      <c r="CL47" s="7">
        <f>+'[2]LCChoice'!$AN$261</f>
        <v>0</v>
      </c>
      <c r="CM47" s="7">
        <f>+'[2]PUChoice'!$AN$253</f>
        <v>0.49094180050089853</v>
      </c>
      <c r="CN47" s="7">
        <f>+'[2]PUChoice'!$AN$254</f>
        <v>0.01829079277570262</v>
      </c>
      <c r="CO47" s="7">
        <f>+'[2]PUChoice'!$AN$255</f>
        <v>0</v>
      </c>
      <c r="CP47" s="7">
        <f>+'[2]PUChoice'!$AN$256</f>
        <v>0</v>
      </c>
      <c r="CQ47" s="7">
        <f>+'[2]PUChoice'!$AN$258</f>
        <v>0</v>
      </c>
      <c r="CR47" s="7">
        <f>+'[2]PUChoice'!$AN$259</f>
        <v>0</v>
      </c>
      <c r="CS47" s="7">
        <f>+'[2]PUChoice'!$AN$260</f>
        <v>0.4907674067233988</v>
      </c>
      <c r="CT47" s="7">
        <f>+'[2]PUChoice'!$AN$261</f>
        <v>0</v>
      </c>
      <c r="CU47" s="7">
        <f>+'[2]SSUChoice'!$AN$253</f>
        <v>0.436583040441774</v>
      </c>
      <c r="CV47" s="7">
        <f>+'[2]SSUChoice'!$AN$254</f>
        <v>0.09816024041965668</v>
      </c>
      <c r="CW47" s="7">
        <f>+'[2]SSUChoice'!$AN$255</f>
        <v>0</v>
      </c>
      <c r="CX47" s="7">
        <f>+'[2]SSUChoice'!$AN$256</f>
        <v>0</v>
      </c>
      <c r="CY47" s="7">
        <f>+'[2]SSUChoice'!$AN$258</f>
        <v>0</v>
      </c>
      <c r="CZ47" s="7">
        <f>+'[2]SSUChoice'!$AN$259</f>
        <v>0</v>
      </c>
      <c r="DA47" s="7">
        <f>+'[2]SSUChoice'!$AN$260</f>
        <v>0.4652567191385693</v>
      </c>
      <c r="DB47" s="7">
        <f>+'[2]SSUChoice'!$AN$261</f>
        <v>0</v>
      </c>
      <c r="DC47" s="7">
        <f>+'[2]LSUChoice'!$AN$253</f>
        <v>0.4415014710022721</v>
      </c>
      <c r="DD47" s="7">
        <f>+'[2]LSUChoice'!$AN$254</f>
        <v>0.08225570728393797</v>
      </c>
      <c r="DE47" s="7">
        <f>+'[2]LSUChoice'!$AN$255</f>
        <v>0</v>
      </c>
      <c r="DF47" s="7">
        <f>+'[2]LSUChoice'!$AN$256</f>
        <v>0</v>
      </c>
      <c r="DG47" s="7">
        <f>+'[2]LSUChoice'!$AN$258</f>
        <v>0</v>
      </c>
      <c r="DH47" s="7">
        <f>+'[2]LSUChoice'!$AN$259</f>
        <v>0</v>
      </c>
      <c r="DI47" s="7">
        <f>+'[2]LSUChoice'!$AN$260</f>
        <v>0.4762428217137899</v>
      </c>
      <c r="DJ47" s="7">
        <f>+'[2]LSUChoice'!$AN$261</f>
        <v>0</v>
      </c>
      <c r="DK47" s="7">
        <f>+'[2]MPG'!$AN$81</f>
        <v>60.69551157551143</v>
      </c>
      <c r="DL47" s="7">
        <f>+'[2]MPG'!$AN$97</f>
        <v>56.25888668628987</v>
      </c>
      <c r="DM47" s="7">
        <f>+'[2]MPG'!$AN$113</f>
        <v>42.2664619242813</v>
      </c>
      <c r="DN47" s="7">
        <f>+'[2]MPG'!$AN$129</f>
        <v>48.66356200304336</v>
      </c>
      <c r="DO47" s="7">
        <f>+'[2]MPG'!$AN$145</f>
        <v>42.69142943149979</v>
      </c>
      <c r="DP47" s="7">
        <f>+'[2]MPG'!$AN$32</f>
        <v>52.892021699776016</v>
      </c>
      <c r="DQ47" s="7">
        <f>+'[2]MPG'!$AN$48</f>
        <v>58.219128361774935</v>
      </c>
      <c r="DR47" s="7">
        <f>+'[2]MPG'!$AN$64</f>
        <v>44.60545661417764</v>
      </c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>
        <f>+'[4]HVY TRK ENERGY'!O95*'[4]HVY TRK ENERGY'!K95</f>
        <v>6.6723905074089185</v>
      </c>
      <c r="EF47">
        <f>+'[4]HVY TRK ENERGY'!M95*'[4]HVY TRK ENERGY'!K95</f>
        <v>0.5033426321438266</v>
      </c>
      <c r="EI47" s="6">
        <f>'[3]Fuel $'!I$49</f>
        <v>0.24241023571192752</v>
      </c>
      <c r="EJ47" s="6">
        <f>'[3]Fuel $'!I$50</f>
        <v>0.2732110650745844</v>
      </c>
      <c r="EK47" s="6">
        <f>'[3]Fuel $'!I$51</f>
        <v>0.33196438496529407</v>
      </c>
      <c r="EL47" s="4">
        <f>'[3]Fuel $'!I$52</f>
        <v>0.49641743159891394</v>
      </c>
      <c r="EM47" s="4">
        <f>'[3]Fuel $'!I$53</f>
        <v>0.27878102237219693</v>
      </c>
      <c r="EN47" s="4">
        <f>'[3]Fuel $'!I$54</f>
        <v>0.3360237437241706</v>
      </c>
      <c r="EO47" s="6">
        <f>+'[3]Fuel $'!$I$21</f>
        <v>0.3821460394997208</v>
      </c>
      <c r="EP47" s="6">
        <f>'[3]Fuel $'!I29</f>
        <v>1.8986496105240038</v>
      </c>
      <c r="EQ47" s="6">
        <f>'[3]Fuel $'!I55</f>
        <v>1.3203052985093673</v>
      </c>
      <c r="ES47" s="27">
        <f>+'[3]Conv'!$I$324</f>
        <v>18.8528</v>
      </c>
      <c r="ET47" s="27">
        <f>+'[3]Diesel'!$I$320</f>
        <v>16.7992</v>
      </c>
      <c r="EU47" s="27">
        <f>'[3]CNGV'!$I$709</f>
        <v>21.3056</v>
      </c>
      <c r="EV47" s="27">
        <f>+'[3]BEV100'!$I$1176</f>
        <v>54.74547600000007</v>
      </c>
      <c r="EW47" s="27">
        <f>+'[3]PHEV10'!$I$1432</f>
        <v>45.83614800000006</v>
      </c>
      <c r="EX47" s="27">
        <f>+'[3]PHEV40'!$I$1594</f>
        <v>54.77478300000007</v>
      </c>
      <c r="EY47" s="30">
        <f>+'[3]FCEV'!$I$751</f>
        <v>54.7776</v>
      </c>
    </row>
    <row r="48" spans="1:155" ht="12.75">
      <c r="A48">
        <v>2046</v>
      </c>
      <c r="B48" s="19">
        <f>+'[4]LT ICE'!AI86+'[4]LT SI HEV GAS'!AI86+'[4]LT SI PHEV'!AI86-'[4]LT SI PHEV'!BC86+'[4]LT D PHEV'!AI86-'[4]LT D PHEV'!BC86+'[4]auto ICE'!AI86+'[4]auto SI HEV Gas'!AI86+'[4]auto SI PHEV'!AI86-'[4]auto SI PHEV'!BC86+'[4]auto D PHEV'!AI86-'[4]auto D PHEV'!BC86</f>
        <v>13.42802418673351</v>
      </c>
      <c r="C48" s="19">
        <f>+'[4]LT Dsl'!AI86+'[4]auto Dsl'!AI86</f>
        <v>1.4219120082468852</v>
      </c>
      <c r="D48" s="25">
        <f>+'[4]auto CNG'!AI86+'[4]LT CNG'!AI86</f>
        <v>0</v>
      </c>
      <c r="E48" s="25">
        <f>+'[4]auto FCV'!AI86+'[4]LT FCV'!AI86</f>
        <v>0</v>
      </c>
      <c r="F48" s="25">
        <f>'[4]auto SI PHEV'!BC86+'[4]LT SI PHEV'!BC86</f>
        <v>0</v>
      </c>
      <c r="G48" s="25">
        <f>'[4]auto D PHEV'!BC86+'[4]LT D PHEV'!BC86</f>
        <v>0</v>
      </c>
      <c r="H48" s="25">
        <f>'[4]auto EV'!AI86+'[4]LT EV'!AI86</f>
        <v>0</v>
      </c>
      <c r="I48" s="25">
        <f t="shared" si="0"/>
        <v>14.849936194980394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9">
        <f t="shared" si="4"/>
        <v>0.0589869221544748</v>
      </c>
      <c r="Z48" s="19">
        <f t="shared" si="23"/>
        <v>0.14853196887121448</v>
      </c>
      <c r="AA48" s="19">
        <f t="shared" si="24"/>
        <v>0.20751889102568927</v>
      </c>
      <c r="AB48" s="4">
        <f t="shared" si="5"/>
        <v>254.74788093522858</v>
      </c>
      <c r="AC48" s="4">
        <f t="shared" si="6"/>
        <v>24.0016471932861</v>
      </c>
      <c r="AD48" s="4">
        <f t="shared" si="7"/>
        <v>0</v>
      </c>
      <c r="AE48" s="4">
        <f t="shared" si="8"/>
        <v>0</v>
      </c>
      <c r="AF48" s="4">
        <f t="shared" si="9"/>
        <v>0</v>
      </c>
      <c r="AG48" s="4">
        <f t="shared" si="10"/>
        <v>0</v>
      </c>
      <c r="AH48" s="4">
        <f t="shared" si="11"/>
        <v>0</v>
      </c>
      <c r="AI48" s="4">
        <f t="shared" si="12"/>
        <v>278.74952812851467</v>
      </c>
      <c r="AJ48" s="2">
        <f>+EO48*8*(MAX(D$12:D48)-D$12)*(10^9)*8.5136/1000000000</f>
        <v>0.0049173698389151765</v>
      </c>
      <c r="AK48" s="5">
        <f t="shared" si="1"/>
        <v>0.15720605721304387</v>
      </c>
      <c r="AL48" s="5">
        <f t="shared" si="2"/>
        <v>0</v>
      </c>
      <c r="AM48" s="5">
        <f t="shared" si="3"/>
        <v>0</v>
      </c>
      <c r="AN48" s="2">
        <f t="shared" si="13"/>
        <v>2.555651984781505E-05</v>
      </c>
      <c r="AO48" s="2">
        <f t="shared" si="14"/>
        <v>1.547381934202224E-05</v>
      </c>
      <c r="AP48" s="3"/>
      <c r="AQ48" s="4">
        <f>'[4]VehFleetValuSummary'!T42</f>
        <v>403.3936843966056</v>
      </c>
      <c r="AR48" s="23"/>
      <c r="AS48" s="23"/>
      <c r="AT48" s="23"/>
      <c r="AU48" s="23"/>
      <c r="AV48" s="23"/>
      <c r="AW48" s="19"/>
      <c r="AX48" s="19"/>
      <c r="AY48" s="19"/>
      <c r="AZ48" s="19"/>
      <c r="BA48" s="19"/>
      <c r="BB48" s="19"/>
      <c r="BC48" s="19"/>
      <c r="BD48" s="19"/>
      <c r="BE48" s="5">
        <f>'[4]Fltsummary'!AE56</f>
        <v>0.4443222289172294</v>
      </c>
      <c r="BF48" s="5">
        <f>'[4]Fltsummary'!AG56</f>
        <v>0.08412244873071446</v>
      </c>
      <c r="BG48" s="5">
        <f>'[4]Fltsummary'!AJ56</f>
        <v>0</v>
      </c>
      <c r="BH48" s="5">
        <f>'[4]Fltsummary'!AK56</f>
        <v>0</v>
      </c>
      <c r="BI48" s="5">
        <f>'[4]Fltsummary'!AH56</f>
        <v>0</v>
      </c>
      <c r="BJ48" s="5">
        <f>'[4]Fltsummary'!AF56</f>
        <v>0</v>
      </c>
      <c r="BK48" s="5">
        <f>'[4]Fltsummary'!AI56</f>
        <v>0.47155532235205605</v>
      </c>
      <c r="BL48" s="5">
        <f>'[4]Fltsummary'!AL56</f>
        <v>0</v>
      </c>
      <c r="BM48" s="3">
        <f>'[4]VMTSummary'!V56</f>
        <v>2138.4447842340433</v>
      </c>
      <c r="BN48" s="3">
        <f>'[4]VMTSummary'!W56</f>
        <v>0</v>
      </c>
      <c r="BO48" s="3">
        <f>'[4]VMTSummary'!X56</f>
        <v>384.6932076614994</v>
      </c>
      <c r="BP48" s="3">
        <f>'[4]VMTSummary'!Y56</f>
        <v>0</v>
      </c>
      <c r="BQ48" s="3">
        <f>'[4]VMTSummary'!Z56</f>
        <v>2202.4777538883473</v>
      </c>
      <c r="BR48" s="3">
        <f>'[4]VMTSummary'!AA56</f>
        <v>0</v>
      </c>
      <c r="BS48" s="3">
        <f>'[4]VMTSummary'!AB56</f>
        <v>0</v>
      </c>
      <c r="BT48" s="3">
        <f>'[4]VMTSummary'!AC56</f>
        <v>0</v>
      </c>
      <c r="BU48" s="3">
        <f>'[4]VMTSummary'!T56</f>
        <v>4725.61574578389</v>
      </c>
      <c r="BV48" s="3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>
        <f>+'[4]HVY TRK ENERGY'!O96*'[4]HVY TRK ENERGY'!K96</f>
        <v>6.7273711157299205</v>
      </c>
      <c r="EF48">
        <f>+'[4]HVY TRK ENERGY'!M96*'[4]HVY TRK ENERGY'!K96</f>
        <v>0.5075277630087849</v>
      </c>
      <c r="EI48" s="4">
        <f aca="true" t="shared" si="31" ref="EI48:EQ51">+EI47+(EI$52-EI$47)/5</f>
        <v>0.22338646812782448</v>
      </c>
      <c r="EJ48" s="4">
        <f t="shared" si="31"/>
        <v>0.25185650725100933</v>
      </c>
      <c r="EK48" s="4">
        <f t="shared" si="31"/>
        <v>0.30612633236465214</v>
      </c>
      <c r="EL48" s="4">
        <f t="shared" si="31"/>
        <v>0.4814146955074987</v>
      </c>
      <c r="EM48" s="4">
        <f t="shared" si="31"/>
        <v>0.2609435304348599</v>
      </c>
      <c r="EN48" s="4">
        <f t="shared" si="31"/>
        <v>0.3101580037387806</v>
      </c>
      <c r="EO48" s="4">
        <f t="shared" si="31"/>
        <v>0.3821460394997208</v>
      </c>
      <c r="EP48" s="4">
        <f t="shared" si="31"/>
        <v>1.8986496105240038</v>
      </c>
      <c r="EQ48" s="4">
        <f t="shared" si="31"/>
        <v>1.3203052985093673</v>
      </c>
      <c r="ES48" s="4">
        <f aca="true" t="shared" si="32" ref="ES48:EY51">+ES47+(ES$52-ES$47)/5</f>
        <v>18.971359999999997</v>
      </c>
      <c r="ET48" s="4">
        <f t="shared" si="32"/>
        <v>16.879839999999998</v>
      </c>
      <c r="EU48" s="4">
        <f t="shared" si="32"/>
        <v>21.556959999999997</v>
      </c>
      <c r="EV48" s="4">
        <f t="shared" si="32"/>
        <v>55.24955640000007</v>
      </c>
      <c r="EW48" s="4">
        <f t="shared" si="32"/>
        <v>46.18783200000006</v>
      </c>
      <c r="EX48" s="4">
        <f t="shared" si="32"/>
        <v>55.27886340000007</v>
      </c>
      <c r="EY48" s="4">
        <f t="shared" si="32"/>
        <v>55.1648</v>
      </c>
    </row>
    <row r="49" spans="1:155" ht="12.75">
      <c r="A49">
        <v>2047</v>
      </c>
      <c r="B49" s="19">
        <f>+'[4]LT ICE'!AI87+'[4]LT SI HEV GAS'!AI87+'[4]LT SI PHEV'!AI87-'[4]LT SI PHEV'!BC87+'[4]LT D PHEV'!AI87-'[4]LT D PHEV'!BC87+'[4]auto ICE'!AI87+'[4]auto SI HEV Gas'!AI87+'[4]auto SI PHEV'!AI87-'[4]auto SI PHEV'!BC87+'[4]auto D PHEV'!AI87-'[4]auto D PHEV'!BC87</f>
        <v>13.406091031570257</v>
      </c>
      <c r="C49" s="19">
        <f>+'[4]LT Dsl'!AI87+'[4]auto Dsl'!AI87</f>
        <v>1.3774333343808651</v>
      </c>
      <c r="D49" s="25">
        <f>+'[4]auto CNG'!AI87+'[4]LT CNG'!AI87</f>
        <v>0</v>
      </c>
      <c r="E49" s="25">
        <f>+'[4]auto FCV'!AI87+'[4]LT FCV'!AI87</f>
        <v>0</v>
      </c>
      <c r="F49" s="25">
        <f>'[4]auto SI PHEV'!BC87+'[4]LT SI PHEV'!BC87</f>
        <v>0</v>
      </c>
      <c r="G49" s="25">
        <f>'[4]auto D PHEV'!BC87+'[4]LT D PHEV'!BC87</f>
        <v>0</v>
      </c>
      <c r="H49" s="25">
        <f>'[4]auto EV'!AI87+'[4]LT EV'!AI87</f>
        <v>0</v>
      </c>
      <c r="I49" s="25">
        <f t="shared" si="0"/>
        <v>14.783524365951124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9">
        <f t="shared" si="4"/>
        <v>0.058585268188998035</v>
      </c>
      <c r="Z49" s="19">
        <f t="shared" si="23"/>
        <v>0.14729193797643242</v>
      </c>
      <c r="AA49" s="19">
        <f t="shared" si="24"/>
        <v>0.20587720616543045</v>
      </c>
      <c r="AB49" s="4">
        <f t="shared" si="5"/>
        <v>255.92120530539364</v>
      </c>
      <c r="AC49" s="4">
        <f t="shared" si="6"/>
        <v>23.36193051909997</v>
      </c>
      <c r="AD49" s="4">
        <f t="shared" si="7"/>
        <v>0</v>
      </c>
      <c r="AE49" s="4">
        <f t="shared" si="8"/>
        <v>0</v>
      </c>
      <c r="AF49" s="4">
        <f t="shared" si="9"/>
        <v>0</v>
      </c>
      <c r="AG49" s="4">
        <f t="shared" si="10"/>
        <v>0</v>
      </c>
      <c r="AH49" s="4">
        <f t="shared" si="11"/>
        <v>0</v>
      </c>
      <c r="AI49" s="4">
        <f t="shared" si="12"/>
        <v>279.2831358244936</v>
      </c>
      <c r="AJ49" s="2">
        <f>+EO49*8*(MAX(D$12:D49)-D$12)*(10^9)*8.5136/1000000000</f>
        <v>0.0049173698389151765</v>
      </c>
      <c r="AK49" s="5">
        <f t="shared" si="1"/>
        <v>0.15720605721304387</v>
      </c>
      <c r="AL49" s="5">
        <f t="shared" si="2"/>
        <v>0</v>
      </c>
      <c r="AM49" s="5">
        <f t="shared" si="3"/>
        <v>0</v>
      </c>
      <c r="AN49" s="2">
        <f t="shared" si="13"/>
        <v>2.555651984781505E-05</v>
      </c>
      <c r="AO49" s="2">
        <f t="shared" si="14"/>
        <v>1.547381934202224E-05</v>
      </c>
      <c r="AP49" s="3"/>
      <c r="AQ49" s="4">
        <f>'[4]VehFleetValuSummary'!T43</f>
        <v>403.5394687205956</v>
      </c>
      <c r="AR49" s="23"/>
      <c r="AS49" s="23"/>
      <c r="AT49" s="23"/>
      <c r="AU49" s="23"/>
      <c r="AV49" s="23"/>
      <c r="AW49" s="19"/>
      <c r="AX49" s="19"/>
      <c r="AY49" s="19"/>
      <c r="AZ49" s="19"/>
      <c r="BA49" s="19"/>
      <c r="BB49" s="19"/>
      <c r="BC49" s="19"/>
      <c r="BD49" s="19"/>
      <c r="BE49" s="5">
        <f>'[4]Fltsummary'!AE57</f>
        <v>0.44590767413043153</v>
      </c>
      <c r="BF49" s="5">
        <f>'[4]Fltsummary'!AG57</f>
        <v>0.08192538714965594</v>
      </c>
      <c r="BG49" s="5">
        <f>'[4]Fltsummary'!AJ57</f>
        <v>0</v>
      </c>
      <c r="BH49" s="5">
        <f>'[4]Fltsummary'!AK57</f>
        <v>0</v>
      </c>
      <c r="BI49" s="5">
        <f>'[4]Fltsummary'!AH57</f>
        <v>0</v>
      </c>
      <c r="BJ49" s="5">
        <f>'[4]Fltsummary'!AF57</f>
        <v>0</v>
      </c>
      <c r="BK49" s="5">
        <f>'[4]Fltsummary'!AI57</f>
        <v>0.47216693871991267</v>
      </c>
      <c r="BL49" s="5">
        <f>'[4]Fltsummary'!AL57</f>
        <v>0</v>
      </c>
      <c r="BM49" s="3">
        <f>'[4]VMTSummary'!V57</f>
        <v>2164.163266410118</v>
      </c>
      <c r="BN49" s="3">
        <f>'[4]VMTSummary'!W57</f>
        <v>0</v>
      </c>
      <c r="BO49" s="3">
        <f>'[4]VMTSummary'!X57</f>
        <v>378.2126845193985</v>
      </c>
      <c r="BP49" s="3">
        <f>'[4]VMTSummary'!Y57</f>
        <v>0</v>
      </c>
      <c r="BQ49" s="3">
        <f>'[4]VMTSummary'!Z57</f>
        <v>2224.746304507071</v>
      </c>
      <c r="BR49" s="3">
        <f>'[4]VMTSummary'!AA57</f>
        <v>0</v>
      </c>
      <c r="BS49" s="3">
        <f>'[4]VMTSummary'!AB57</f>
        <v>0</v>
      </c>
      <c r="BT49" s="3">
        <f>'[4]VMTSummary'!AC57</f>
        <v>0</v>
      </c>
      <c r="BU49" s="3">
        <f>'[4]VMTSummary'!T57</f>
        <v>4767.122255436587</v>
      </c>
      <c r="BV49" s="3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>
        <f>+'[4]HVY TRK ENERGY'!O97*'[4]HVY TRK ENERGY'!K97</f>
        <v>6.787167787766192</v>
      </c>
      <c r="EF49">
        <f>+'[4]HVY TRK ENERGY'!M97*'[4]HVY TRK ENERGY'!K97</f>
        <v>0.5119836153782806</v>
      </c>
      <c r="EI49" s="4">
        <f t="shared" si="31"/>
        <v>0.20436270054372144</v>
      </c>
      <c r="EJ49" s="4">
        <f t="shared" si="31"/>
        <v>0.23050194942743427</v>
      </c>
      <c r="EK49" s="4">
        <f t="shared" si="31"/>
        <v>0.2802882797640102</v>
      </c>
      <c r="EL49" s="4">
        <f t="shared" si="31"/>
        <v>0.4664119594160835</v>
      </c>
      <c r="EM49" s="4">
        <f t="shared" si="31"/>
        <v>0.2431060384975229</v>
      </c>
      <c r="EN49" s="4">
        <f t="shared" si="31"/>
        <v>0.2842922637533906</v>
      </c>
      <c r="EO49" s="4">
        <f t="shared" si="31"/>
        <v>0.3821460394997208</v>
      </c>
      <c r="EP49" s="4">
        <f t="shared" si="31"/>
        <v>1.8986496105240038</v>
      </c>
      <c r="EQ49" s="4">
        <f t="shared" si="31"/>
        <v>1.3203052985093673</v>
      </c>
      <c r="ES49" s="4">
        <f t="shared" si="32"/>
        <v>19.089919999999996</v>
      </c>
      <c r="ET49" s="4">
        <f t="shared" si="32"/>
        <v>16.960479999999997</v>
      </c>
      <c r="EU49" s="4">
        <f t="shared" si="32"/>
        <v>21.808319999999995</v>
      </c>
      <c r="EV49" s="4">
        <f t="shared" si="32"/>
        <v>55.753636800000066</v>
      </c>
      <c r="EW49" s="4">
        <f t="shared" si="32"/>
        <v>46.539516000000056</v>
      </c>
      <c r="EX49" s="4">
        <f t="shared" si="32"/>
        <v>55.78294380000007</v>
      </c>
      <c r="EY49" s="4">
        <f t="shared" si="32"/>
        <v>55.552</v>
      </c>
    </row>
    <row r="50" spans="1:155" ht="12.75">
      <c r="A50">
        <v>2048</v>
      </c>
      <c r="B50" s="19">
        <f>+'[4]LT ICE'!AI88+'[4]LT SI HEV GAS'!AI88+'[4]LT SI PHEV'!AI88-'[4]LT SI PHEV'!BC88+'[4]LT D PHEV'!AI88-'[4]LT D PHEV'!BC88+'[4]auto ICE'!AI88+'[4]auto SI HEV Gas'!AI88+'[4]auto SI PHEV'!AI88-'[4]auto SI PHEV'!BC88+'[4]auto D PHEV'!AI88-'[4]auto D PHEV'!BC88</f>
        <v>13.379278872536286</v>
      </c>
      <c r="C50" s="19">
        <f>+'[4]LT Dsl'!AI88+'[4]auto Dsl'!AI88</f>
        <v>1.3339650652181696</v>
      </c>
      <c r="D50" s="25">
        <f>+'[4]auto CNG'!AI88+'[4]LT CNG'!AI88</f>
        <v>0</v>
      </c>
      <c r="E50" s="25">
        <f>+'[4]auto FCV'!AI88+'[4]LT FCV'!AI88</f>
        <v>0</v>
      </c>
      <c r="F50" s="25">
        <f>'[4]auto SI PHEV'!BC88+'[4]LT SI PHEV'!BC88</f>
        <v>0</v>
      </c>
      <c r="G50" s="25">
        <f>'[4]auto D PHEV'!BC88+'[4]LT D PHEV'!BC88</f>
        <v>0</v>
      </c>
      <c r="H50" s="25">
        <f>'[4]auto EV'!AI88+'[4]LT EV'!AI88</f>
        <v>0</v>
      </c>
      <c r="I50" s="25">
        <f t="shared" si="0"/>
        <v>14.713243937754456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9">
        <f t="shared" si="4"/>
        <v>0.05818817499813271</v>
      </c>
      <c r="Z50" s="19">
        <f t="shared" si="23"/>
        <v>0.14608483855447374</v>
      </c>
      <c r="AA50" s="19">
        <f t="shared" si="24"/>
        <v>0.20427301355260646</v>
      </c>
      <c r="AB50" s="4">
        <f t="shared" si="5"/>
        <v>256.9956106375357</v>
      </c>
      <c r="AC50" s="4">
        <f t="shared" si="6"/>
        <v>22.73225875219065</v>
      </c>
      <c r="AD50" s="4">
        <f t="shared" si="7"/>
        <v>0</v>
      </c>
      <c r="AE50" s="4">
        <f t="shared" si="8"/>
        <v>0</v>
      </c>
      <c r="AF50" s="4">
        <f t="shared" si="9"/>
        <v>0</v>
      </c>
      <c r="AG50" s="4">
        <f t="shared" si="10"/>
        <v>0</v>
      </c>
      <c r="AH50" s="4">
        <f t="shared" si="11"/>
        <v>0</v>
      </c>
      <c r="AI50" s="4">
        <f t="shared" si="12"/>
        <v>279.7278693897264</v>
      </c>
      <c r="AJ50" s="2">
        <f>+EO50*8*(MAX(D$12:D50)-D$12)*(10^9)*8.5136/1000000000</f>
        <v>0.0049173698389151765</v>
      </c>
      <c r="AK50" s="5">
        <f t="shared" si="1"/>
        <v>0.15720605721304387</v>
      </c>
      <c r="AL50" s="5">
        <f t="shared" si="2"/>
        <v>0</v>
      </c>
      <c r="AM50" s="5">
        <f t="shared" si="3"/>
        <v>0</v>
      </c>
      <c r="AN50" s="2">
        <f t="shared" si="13"/>
        <v>2.555651984781505E-05</v>
      </c>
      <c r="AO50" s="2">
        <f t="shared" si="14"/>
        <v>1.547381934202224E-05</v>
      </c>
      <c r="AP50" s="3"/>
      <c r="AQ50" s="4">
        <f>'[4]VehFleetValuSummary'!T44</f>
        <v>403.6053345761545</v>
      </c>
      <c r="AR50" s="23"/>
      <c r="AS50" s="23"/>
      <c r="AT50" s="23"/>
      <c r="AU50" s="23"/>
      <c r="AV50" s="23"/>
      <c r="AW50" s="19"/>
      <c r="AX50" s="19"/>
      <c r="AY50" s="19"/>
      <c r="AZ50" s="19"/>
      <c r="BA50" s="19"/>
      <c r="BB50" s="19"/>
      <c r="BC50" s="19"/>
      <c r="BD50" s="19"/>
      <c r="BE50" s="5">
        <f>'[4]Fltsummary'!AE58</f>
        <v>0.44746444938090635</v>
      </c>
      <c r="BF50" s="5">
        <f>'[4]Fltsummary'!AG58</f>
        <v>0.07979365041504197</v>
      </c>
      <c r="BG50" s="5">
        <f>'[4]Fltsummary'!AJ58</f>
        <v>0</v>
      </c>
      <c r="BH50" s="5">
        <f>'[4]Fltsummary'!AK58</f>
        <v>0</v>
      </c>
      <c r="BI50" s="5">
        <f>'[4]Fltsummary'!AH58</f>
        <v>0</v>
      </c>
      <c r="BJ50" s="5">
        <f>'[4]Fltsummary'!AF58</f>
        <v>0</v>
      </c>
      <c r="BK50" s="5">
        <f>'[4]Fltsummary'!AI58</f>
        <v>0.4727419002040519</v>
      </c>
      <c r="BL50" s="5">
        <f>'[4]Fltsummary'!AL58</f>
        <v>0</v>
      </c>
      <c r="BM50" s="3">
        <f>'[4]VMTSummary'!V58</f>
        <v>2189.2952976408787</v>
      </c>
      <c r="BN50" s="3">
        <f>'[4]VMTSummary'!W58</f>
        <v>0</v>
      </c>
      <c r="BO50" s="3">
        <f>'[4]VMTSummary'!X58</f>
        <v>371.71207829014884</v>
      </c>
      <c r="BP50" s="3">
        <f>'[4]VMTSummary'!Y58</f>
        <v>0</v>
      </c>
      <c r="BQ50" s="3">
        <f>'[4]VMTSummary'!Z58</f>
        <v>2246.290144548056</v>
      </c>
      <c r="BR50" s="3">
        <f>'[4]VMTSummary'!AA58</f>
        <v>0</v>
      </c>
      <c r="BS50" s="3">
        <f>'[4]VMTSummary'!AB58</f>
        <v>0</v>
      </c>
      <c r="BT50" s="3">
        <f>'[4]VMTSummary'!AC58</f>
        <v>0</v>
      </c>
      <c r="BU50" s="3">
        <f>'[4]VMTSummary'!T58</f>
        <v>4807.297520479084</v>
      </c>
      <c r="BV50" s="3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>
        <f>+'[4]HVY TRK ENERGY'!O98*'[4]HVY TRK ENERGY'!K98</f>
        <v>6.854498641414095</v>
      </c>
      <c r="EF50">
        <f>+'[4]HVY TRK ENERGY'!M98*'[4]HVY TRK ENERGY'!K98</f>
        <v>0.5168214199551507</v>
      </c>
      <c r="EI50" s="4">
        <f t="shared" si="31"/>
        <v>0.1853389329596184</v>
      </c>
      <c r="EJ50" s="4">
        <f t="shared" si="31"/>
        <v>0.2091473916038592</v>
      </c>
      <c r="EK50" s="4">
        <f t="shared" si="31"/>
        <v>0.2544502271633683</v>
      </c>
      <c r="EL50" s="4">
        <f t="shared" si="31"/>
        <v>0.45140922332466826</v>
      </c>
      <c r="EM50" s="4">
        <f t="shared" si="31"/>
        <v>0.2252685465601859</v>
      </c>
      <c r="EN50" s="4">
        <f t="shared" si="31"/>
        <v>0.2584265237680006</v>
      </c>
      <c r="EO50" s="4">
        <f t="shared" si="31"/>
        <v>0.3821460394997208</v>
      </c>
      <c r="EP50" s="4">
        <f t="shared" si="31"/>
        <v>1.8986496105240038</v>
      </c>
      <c r="EQ50" s="4">
        <f t="shared" si="31"/>
        <v>1.3203052985093673</v>
      </c>
      <c r="ES50" s="4">
        <f t="shared" si="32"/>
        <v>19.208479999999994</v>
      </c>
      <c r="ET50" s="4">
        <f t="shared" si="32"/>
        <v>17.041119999999996</v>
      </c>
      <c r="EU50" s="4">
        <f t="shared" si="32"/>
        <v>22.059679999999993</v>
      </c>
      <c r="EV50" s="4">
        <f t="shared" si="32"/>
        <v>56.257717200000066</v>
      </c>
      <c r="EW50" s="4">
        <f t="shared" si="32"/>
        <v>46.891200000000055</v>
      </c>
      <c r="EX50" s="4">
        <f t="shared" si="32"/>
        <v>56.28702420000007</v>
      </c>
      <c r="EY50" s="4">
        <f t="shared" si="32"/>
        <v>55.9392</v>
      </c>
    </row>
    <row r="51" spans="1:155" ht="12.75">
      <c r="A51">
        <v>2049</v>
      </c>
      <c r="B51" s="19">
        <f>+'[4]LT ICE'!AI89+'[4]LT SI HEV GAS'!AI89+'[4]LT SI PHEV'!AI89-'[4]LT SI PHEV'!BC89+'[4]LT D PHEV'!AI89-'[4]LT D PHEV'!BC89+'[4]auto ICE'!AI89+'[4]auto SI HEV Gas'!AI89+'[4]auto SI PHEV'!AI89-'[4]auto SI PHEV'!BC89+'[4]auto D PHEV'!AI89-'[4]auto D PHEV'!BC89</f>
        <v>13.348839626257258</v>
      </c>
      <c r="C51" s="19">
        <f>+'[4]LT Dsl'!AI89+'[4]auto Dsl'!AI89</f>
        <v>1.291535498407685</v>
      </c>
      <c r="D51" s="25">
        <f>+'[4]auto CNG'!AI89+'[4]LT CNG'!AI89</f>
        <v>0</v>
      </c>
      <c r="E51" s="25">
        <f>+'[4]auto FCV'!AI89+'[4]LT FCV'!AI89</f>
        <v>0</v>
      </c>
      <c r="F51" s="25">
        <f>'[4]auto SI PHEV'!BC89+'[4]LT SI PHEV'!BC89</f>
        <v>0</v>
      </c>
      <c r="G51" s="25">
        <f>'[4]auto D PHEV'!BC89+'[4]LT D PHEV'!BC89</f>
        <v>0</v>
      </c>
      <c r="H51" s="25">
        <f>'[4]auto EV'!AI89+'[4]LT EV'!AI89</f>
        <v>0</v>
      </c>
      <c r="I51" s="25">
        <f t="shared" si="0"/>
        <v>14.640375124664942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9">
        <f t="shared" si="4"/>
        <v>0.05779294875764054</v>
      </c>
      <c r="Z51" s="19">
        <f t="shared" si="23"/>
        <v>0.1449129508793697</v>
      </c>
      <c r="AA51" s="19">
        <f t="shared" si="24"/>
        <v>0.20270589963701025</v>
      </c>
      <c r="AB51" s="4">
        <f t="shared" si="5"/>
        <v>257.993557410259</v>
      </c>
      <c r="AC51" s="4">
        <f t="shared" si="6"/>
        <v>22.113360835216756</v>
      </c>
      <c r="AD51" s="4">
        <f t="shared" si="7"/>
        <v>0</v>
      </c>
      <c r="AE51" s="4">
        <f t="shared" si="8"/>
        <v>0</v>
      </c>
      <c r="AF51" s="4">
        <f t="shared" si="9"/>
        <v>0</v>
      </c>
      <c r="AG51" s="4">
        <f t="shared" si="10"/>
        <v>0</v>
      </c>
      <c r="AH51" s="4">
        <f t="shared" si="11"/>
        <v>0</v>
      </c>
      <c r="AI51" s="4">
        <f t="shared" si="12"/>
        <v>280.10691824547575</v>
      </c>
      <c r="AJ51" s="2">
        <f>+EO51*8*(MAX(D$12:D51)-D$12)*(10^9)*8.5136/1000000000</f>
        <v>0.0049173698389151765</v>
      </c>
      <c r="AK51" s="5">
        <f t="shared" si="1"/>
        <v>0.15720605721304387</v>
      </c>
      <c r="AL51" s="5">
        <f t="shared" si="2"/>
        <v>0</v>
      </c>
      <c r="AM51" s="5">
        <f t="shared" si="3"/>
        <v>0</v>
      </c>
      <c r="AN51" s="2">
        <f t="shared" si="13"/>
        <v>2.555651984781505E-05</v>
      </c>
      <c r="AO51" s="2">
        <f t="shared" si="14"/>
        <v>1.547381934202224E-05</v>
      </c>
      <c r="AP51" s="3"/>
      <c r="AQ51" s="4">
        <f>'[4]VehFleetValuSummary'!T45</f>
        <v>403.65183703555215</v>
      </c>
      <c r="AR51" s="23"/>
      <c r="AS51" s="23"/>
      <c r="AT51" s="23"/>
      <c r="AU51" s="23"/>
      <c r="AV51" s="23"/>
      <c r="AW51" s="19"/>
      <c r="AX51" s="19"/>
      <c r="AY51" s="19"/>
      <c r="AZ51" s="19"/>
      <c r="BA51" s="19"/>
      <c r="BB51" s="19"/>
      <c r="BC51" s="19"/>
      <c r="BD51" s="19"/>
      <c r="BE51" s="5">
        <f>'[4]Fltsummary'!AE59</f>
        <v>0.4489988263500183</v>
      </c>
      <c r="BF51" s="5">
        <f>'[4]Fltsummary'!AG59</f>
        <v>0.07771993397833085</v>
      </c>
      <c r="BG51" s="5">
        <f>'[4]Fltsummary'!AJ59</f>
        <v>0</v>
      </c>
      <c r="BH51" s="5">
        <f>'[4]Fltsummary'!AK59</f>
        <v>0</v>
      </c>
      <c r="BI51" s="5">
        <f>'[4]Fltsummary'!AH59</f>
        <v>0</v>
      </c>
      <c r="BJ51" s="5">
        <f>'[4]Fltsummary'!AF59</f>
        <v>0</v>
      </c>
      <c r="BK51" s="5">
        <f>'[4]Fltsummary'!AI59</f>
        <v>0.473281239671651</v>
      </c>
      <c r="BL51" s="5">
        <f>'[4]Fltsummary'!AL59</f>
        <v>0</v>
      </c>
      <c r="BM51" s="3">
        <f>'[4]VMTSummary'!V59</f>
        <v>2214.1281730050605</v>
      </c>
      <c r="BN51" s="3">
        <f>'[4]VMTSummary'!W59</f>
        <v>0</v>
      </c>
      <c r="BO51" s="3">
        <f>'[4]VMTSummary'!X59</f>
        <v>365.217507658932</v>
      </c>
      <c r="BP51" s="3">
        <f>'[4]VMTSummary'!Y59</f>
        <v>0</v>
      </c>
      <c r="BQ51" s="3">
        <f>'[4]VMTSummary'!Z59</f>
        <v>2267.386044691068</v>
      </c>
      <c r="BR51" s="3">
        <f>'[4]VMTSummary'!AA59</f>
        <v>0</v>
      </c>
      <c r="BS51" s="3">
        <f>'[4]VMTSummary'!AB59</f>
        <v>0</v>
      </c>
      <c r="BT51" s="3">
        <f>'[4]VMTSummary'!AC59</f>
        <v>0</v>
      </c>
      <c r="BU51" s="3">
        <f>'[4]VMTSummary'!T59</f>
        <v>4846.731725355061</v>
      </c>
      <c r="BV51" s="3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>
        <f>+'[4]HVY TRK ENERGY'!O99*'[4]HVY TRK ENERGY'!K99</f>
        <v>6.92885851915254</v>
      </c>
      <c r="EF51">
        <f>+'[4]HVY TRK ENERGY'!M99*'[4]HVY TRK ENERGY'!K99</f>
        <v>0.5219650811884715</v>
      </c>
      <c r="EI51" s="4">
        <f t="shared" si="31"/>
        <v>0.16631516537551536</v>
      </c>
      <c r="EJ51" s="4">
        <f t="shared" si="31"/>
        <v>0.18779283378028414</v>
      </c>
      <c r="EK51" s="4">
        <f t="shared" si="31"/>
        <v>0.22861217456272637</v>
      </c>
      <c r="EL51" s="4">
        <f t="shared" si="31"/>
        <v>0.43640648723325304</v>
      </c>
      <c r="EM51" s="4">
        <f t="shared" si="31"/>
        <v>0.20743105462284891</v>
      </c>
      <c r="EN51" s="4">
        <f t="shared" si="31"/>
        <v>0.23256078378261066</v>
      </c>
      <c r="EO51" s="4">
        <f t="shared" si="31"/>
        <v>0.3821460394997208</v>
      </c>
      <c r="EP51" s="4">
        <f t="shared" si="31"/>
        <v>1.8986496105240038</v>
      </c>
      <c r="EQ51" s="4">
        <f t="shared" si="31"/>
        <v>1.3203052985093673</v>
      </c>
      <c r="ES51" s="4">
        <f t="shared" si="32"/>
        <v>19.327039999999993</v>
      </c>
      <c r="ET51" s="4">
        <f t="shared" si="32"/>
        <v>17.121759999999995</v>
      </c>
      <c r="EU51" s="4">
        <f t="shared" si="32"/>
        <v>22.31103999999999</v>
      </c>
      <c r="EV51" s="4">
        <f t="shared" si="32"/>
        <v>56.761797600000065</v>
      </c>
      <c r="EW51" s="4">
        <f t="shared" si="32"/>
        <v>47.24288400000005</v>
      </c>
      <c r="EX51" s="4">
        <f t="shared" si="32"/>
        <v>56.79110460000007</v>
      </c>
      <c r="EY51" s="4">
        <f t="shared" si="32"/>
        <v>56.3264</v>
      </c>
    </row>
    <row r="52" spans="1:155" ht="12.75">
      <c r="A52">
        <v>2050</v>
      </c>
      <c r="B52" s="19">
        <f>+'[4]LT ICE'!AI90+'[4]LT SI HEV GAS'!AI90+'[4]LT SI PHEV'!AI90-'[4]LT SI PHEV'!BC90+'[4]LT D PHEV'!AI90-'[4]LT D PHEV'!BC90+'[4]auto ICE'!AI90+'[4]auto SI HEV Gas'!AI90+'[4]auto SI PHEV'!AI90-'[4]auto SI PHEV'!BC90+'[4]auto D PHEV'!AI90-'[4]auto D PHEV'!BC90</f>
        <v>13.314517810568416</v>
      </c>
      <c r="C52" s="19">
        <f>+'[4]LT Dsl'!AI90+'[4]auto Dsl'!AI90</f>
        <v>1.2500319994650706</v>
      </c>
      <c r="D52" s="25">
        <f>+'[4]auto CNG'!AI90+'[4]LT CNG'!AI90</f>
        <v>0</v>
      </c>
      <c r="E52" s="25">
        <f>+'[4]auto FCV'!AI90+'[4]LT FCV'!AI90</f>
        <v>0</v>
      </c>
      <c r="F52" s="25">
        <f>'[4]auto SI PHEV'!BC90+'[4]LT SI PHEV'!BC90</f>
        <v>0</v>
      </c>
      <c r="G52" s="25">
        <f>'[4]auto D PHEV'!BC90+'[4]LT D PHEV'!BC90</f>
        <v>0</v>
      </c>
      <c r="H52" s="25">
        <f>'[4]auto EV'!AI90+'[4]LT EV'!AI90</f>
        <v>0</v>
      </c>
      <c r="I52" s="25">
        <f t="shared" si="0"/>
        <v>14.564549810033487</v>
      </c>
      <c r="J52" s="25">
        <f>MIN(0.95,DT52/(EF52+B52))</f>
        <v>0.09160393226486027</v>
      </c>
      <c r="K52" s="25">
        <f>MIN(0.95,DU52/(EF52+B52))</f>
        <v>0.41577172836562243</v>
      </c>
      <c r="L52" s="25">
        <f>MIN(0.95,DV52/(EF52+B52))</f>
        <v>0.5546084528037706</v>
      </c>
      <c r="M52" s="25">
        <f>+DW52/($EE52+$C52)</f>
        <v>0.010238637094721082</v>
      </c>
      <c r="N52" s="25">
        <f>+DX52/($EE52+$C52)</f>
        <v>0.04361371126516739</v>
      </c>
      <c r="O52" s="25">
        <f>+DY52/($EE52+$C52)</f>
        <v>0.04361371126516739</v>
      </c>
      <c r="P52" s="25">
        <f>SUMPRODUCT($D$4:$H$4,$D52:$H52)+J52*$B52*$J$4+(1-J52)*$B52*$B$4+M52*$C52*$M$4+(1-M52)*$C$4*$C52</f>
        <v>349.8056553535835</v>
      </c>
      <c r="Q52" s="25">
        <f>SUMPRODUCT($D$4:$H$4,$D52:$H52)+K52*$B52*$K$4+(1-K52)*$B52*$B$4+N52*$C52*$M$4+(1-N52)*$C$4*$C52</f>
        <v>240.62449317232893</v>
      </c>
      <c r="R52" s="25">
        <f>SUMPRODUCT($D$4:$H$4,$D52:$H52)+L52*$B52*$L$4+(1-L52)*$B52*$B$4+O52*$C52*$M$4+(1-O52)*$C$4*$C52</f>
        <v>204.0119360954794</v>
      </c>
      <c r="S52" s="25">
        <f>P52/$I52</f>
        <v>24.017608502571303</v>
      </c>
      <c r="T52" s="25">
        <f>Q52/$I52</f>
        <v>16.52124482464698</v>
      </c>
      <c r="U52" s="25">
        <f>R52/$I52</f>
        <v>14.007431658130347</v>
      </c>
      <c r="V52" s="25">
        <f>P52/$BU52</f>
        <v>0.07160647453992763</v>
      </c>
      <c r="W52" s="25">
        <f>Q52/$BU52</f>
        <v>0.04925669834185787</v>
      </c>
      <c r="X52" s="25">
        <f>R52/$BU52</f>
        <v>0.041761976355402096</v>
      </c>
      <c r="Y52" s="9">
        <f t="shared" si="4"/>
        <v>0.057401413141034495</v>
      </c>
      <c r="Z52" s="19">
        <f t="shared" si="23"/>
        <v>0.14377552844183378</v>
      </c>
      <c r="AA52" s="19">
        <f t="shared" si="24"/>
        <v>0.20117694158286828</v>
      </c>
      <c r="AB52" s="4">
        <f t="shared" si="5"/>
        <v>258.9087875371892</v>
      </c>
      <c r="AC52" s="4">
        <f t="shared" si="6"/>
        <v>21.503550467597933</v>
      </c>
      <c r="AD52" s="4">
        <f t="shared" si="7"/>
        <v>0</v>
      </c>
      <c r="AE52" s="4">
        <f t="shared" si="8"/>
        <v>0</v>
      </c>
      <c r="AF52" s="4">
        <f t="shared" si="9"/>
        <v>0</v>
      </c>
      <c r="AG52" s="4">
        <f t="shared" si="10"/>
        <v>0</v>
      </c>
      <c r="AH52" s="4">
        <f t="shared" si="11"/>
        <v>0</v>
      </c>
      <c r="AI52" s="4">
        <f t="shared" si="12"/>
        <v>280.4123380047871</v>
      </c>
      <c r="AJ52" s="2">
        <f>+EO52*8*(MAX(D$12:D52)-D$12)*(10^9)*8.5136/1000000000</f>
        <v>0.0049173698389151765</v>
      </c>
      <c r="AK52" s="5">
        <f t="shared" si="1"/>
        <v>0.15720605721304387</v>
      </c>
      <c r="AL52" s="5">
        <f t="shared" si="2"/>
        <v>0</v>
      </c>
      <c r="AM52" s="5">
        <f t="shared" si="3"/>
        <v>0</v>
      </c>
      <c r="AN52" s="2">
        <f t="shared" si="13"/>
        <v>2.555651984781505E-05</v>
      </c>
      <c r="AO52" s="2">
        <f t="shared" si="14"/>
        <v>1.547381934202224E-05</v>
      </c>
      <c r="AP52" s="3">
        <f>'[2]VehPrice'!$AS$132</f>
        <v>491.94231837087955</v>
      </c>
      <c r="AQ52" s="4">
        <f>'[4]VehFleetValuSummary'!T46</f>
        <v>403.6549275613105</v>
      </c>
      <c r="AR52" s="23">
        <f>'[2]VehPrice'!$AS$73</f>
        <v>20255.78366588599</v>
      </c>
      <c r="AS52" s="23">
        <f>'[2]VehPrice'!$AS$87</f>
        <v>23804.38759835519</v>
      </c>
      <c r="AT52" s="23">
        <f>'[2]VehPrice'!$AS$101</f>
        <v>20933.234392780585</v>
      </c>
      <c r="AU52" s="23">
        <f>'[2]VehPrice'!$AS$115</f>
        <v>21880.15431700361</v>
      </c>
      <c r="AV52" s="23">
        <f>'[2]VehPrice'!$AS$129</f>
        <v>28727.197943278927</v>
      </c>
      <c r="AW52" s="19">
        <f>'[2]Mkt Shares'!$AS$6</f>
        <v>0.46128631530783953</v>
      </c>
      <c r="AX52" s="19">
        <f>'[2]Mkt Shares'!$AS$7</f>
        <v>0.06197995671839471</v>
      </c>
      <c r="AY52" s="19">
        <f>'[2]Mkt Shares'!$AS$8</f>
        <v>0</v>
      </c>
      <c r="AZ52" s="19">
        <f>'[2]Mkt Shares'!$AS$9</f>
        <v>0</v>
      </c>
      <c r="BA52" s="19">
        <f>'[2]Mkt Shares'!$AS$11</f>
        <v>0</v>
      </c>
      <c r="BB52" s="19">
        <f>'[2]Mkt Shares'!$AS$12</f>
        <v>0</v>
      </c>
      <c r="BC52" s="19">
        <f>'[2]Mkt Shares'!$AS$13</f>
        <v>0.4767337279737658</v>
      </c>
      <c r="BD52" s="19">
        <f>'[2]Mkt Shares'!$AS$14</f>
        <v>0</v>
      </c>
      <c r="BE52" s="5">
        <f>'[4]Fltsummary'!AE60</f>
        <v>0.450515578867261</v>
      </c>
      <c r="BF52" s="5">
        <f>'[4]Fltsummary'!AG60</f>
        <v>0.0756989054610827</v>
      </c>
      <c r="BG52" s="5">
        <f>'[4]Fltsummary'!AJ60</f>
        <v>0</v>
      </c>
      <c r="BH52" s="5">
        <f>'[4]Fltsummary'!AK60</f>
        <v>0</v>
      </c>
      <c r="BI52" s="5">
        <f>'[4]Fltsummary'!AH60</f>
        <v>0</v>
      </c>
      <c r="BJ52" s="5">
        <f>'[4]Fltsummary'!AF60</f>
        <v>0</v>
      </c>
      <c r="BK52" s="5">
        <f>'[4]Fltsummary'!AI60</f>
        <v>0.4737855156716564</v>
      </c>
      <c r="BL52" s="5">
        <f>'[4]Fltsummary'!AL60</f>
        <v>0</v>
      </c>
      <c r="BM52" s="3">
        <f>'[4]VMTSummary'!V60</f>
        <v>2238.534436240964</v>
      </c>
      <c r="BN52" s="3">
        <f>'[4]VMTSummary'!W60</f>
        <v>0</v>
      </c>
      <c r="BO52" s="3">
        <f>'[4]VMTSummary'!X60</f>
        <v>358.68942435800767</v>
      </c>
      <c r="BP52" s="3">
        <f>'[4]VMTSummary'!Y60</f>
        <v>0</v>
      </c>
      <c r="BQ52" s="3">
        <f>'[4]VMTSummary'!Z60</f>
        <v>2287.8882413595247</v>
      </c>
      <c r="BR52" s="3">
        <f>'[4]VMTSummary'!AA60</f>
        <v>0</v>
      </c>
      <c r="BS52" s="3">
        <f>'[4]VMTSummary'!AB60</f>
        <v>0</v>
      </c>
      <c r="BT52" s="3">
        <f>'[4]VMTSummary'!AC60</f>
        <v>0</v>
      </c>
      <c r="BU52" s="3">
        <f>'[4]VMTSummary'!T60</f>
        <v>4885.112101958497</v>
      </c>
      <c r="BV52" s="3"/>
      <c r="BW52" s="5">
        <f>+'[2]SCChoice'!$AS$253</f>
        <v>0.48793478974878357</v>
      </c>
      <c r="BX52" s="5">
        <f>+'[2]SCChoice'!$AS$254</f>
        <v>0.028904882682826254</v>
      </c>
      <c r="BY52" s="5">
        <f>+'[2]SCChoice'!$AS$255</f>
        <v>0</v>
      </c>
      <c r="BZ52" s="5">
        <f>+'[2]SCChoice'!$AS$256</f>
        <v>0</v>
      </c>
      <c r="CA52" s="5">
        <f>+'[2]SCChoice'!$AS$258</f>
        <v>0</v>
      </c>
      <c r="CB52" s="5">
        <f>+'[2]SCChoice'!$AS$259</f>
        <v>0</v>
      </c>
      <c r="CC52" s="5">
        <f>+'[2]SCChoice'!$AS$260</f>
        <v>0.4831603275683902</v>
      </c>
      <c r="CD52" s="5">
        <f>+'[2]SCChoice'!$AS$261</f>
        <v>0</v>
      </c>
      <c r="CE52" s="5">
        <f>+'[2]LCChoice'!$AS$253</f>
        <v>0.4404362409899164</v>
      </c>
      <c r="CF52" s="5">
        <f>+'[2]LCChoice'!$AS$254</f>
        <v>0.08933414089043176</v>
      </c>
      <c r="CG52" s="5">
        <f>+'[2]LCChoice'!$AS$255</f>
        <v>0</v>
      </c>
      <c r="CH52" s="5">
        <f>+'[2]LCChoice'!$AS$256</f>
        <v>0</v>
      </c>
      <c r="CI52" s="5">
        <f>+'[2]LCChoice'!$AS$258</f>
        <v>0</v>
      </c>
      <c r="CJ52" s="5">
        <f>+'[2]LCChoice'!$AS$259</f>
        <v>0</v>
      </c>
      <c r="CK52" s="5">
        <f>+'[2]LCChoice'!$AS$260</f>
        <v>0.4702296181196518</v>
      </c>
      <c r="CL52" s="5">
        <f>+'[2]LCChoice'!$AS$261</f>
        <v>0</v>
      </c>
      <c r="CM52" s="5">
        <f>+'[2]PUChoice'!$AS$253</f>
        <v>0.49721969498000806</v>
      </c>
      <c r="CN52" s="5">
        <f>+'[2]PUChoice'!$AS$254</f>
        <v>0.014000554153924349</v>
      </c>
      <c r="CO52" s="5">
        <f>+'[2]PUChoice'!$AS$255</f>
        <v>0</v>
      </c>
      <c r="CP52" s="5">
        <f>+'[2]PUChoice'!$AS$256</f>
        <v>0</v>
      </c>
      <c r="CQ52" s="5">
        <f>+'[2]PUChoice'!$AS$258</f>
        <v>0</v>
      </c>
      <c r="CR52" s="5">
        <f>+'[2]PUChoice'!$AS$259</f>
        <v>0</v>
      </c>
      <c r="CS52" s="5">
        <f>+'[2]PUChoice'!$AS$260</f>
        <v>0.4887797508660676</v>
      </c>
      <c r="CT52" s="5">
        <f>+'[2]PUChoice'!$AS$261</f>
        <v>0</v>
      </c>
      <c r="CU52" s="5">
        <f>+'[2]SSUChoice'!$AS$253</f>
        <v>0.43864877940320035</v>
      </c>
      <c r="CV52" s="5">
        <f>+'[2]SSUChoice'!$AS$254</f>
        <v>0.08996947167533706</v>
      </c>
      <c r="CW52" s="5">
        <f>+'[2]SSUChoice'!$AS$255</f>
        <v>0</v>
      </c>
      <c r="CX52" s="5">
        <f>+'[2]SSUChoice'!$AS$256</f>
        <v>0</v>
      </c>
      <c r="CY52" s="5">
        <f>+'[2]SSUChoice'!$AS$258</f>
        <v>0</v>
      </c>
      <c r="CZ52" s="5">
        <f>+'[2]SSUChoice'!$AS$259</f>
        <v>0</v>
      </c>
      <c r="DA52" s="5">
        <f>+'[2]SSUChoice'!$AS$260</f>
        <v>0.4713817489214626</v>
      </c>
      <c r="DB52" s="5">
        <f>+'[2]SSUChoice'!$AS$261</f>
        <v>0</v>
      </c>
      <c r="DC52" s="5">
        <f>+'[2]LSUChoice'!$AS$253</f>
        <v>0.45125616749380215</v>
      </c>
      <c r="DD52" s="5">
        <f>+'[2]LSUChoice'!$AS$254</f>
        <v>0.07259488981134178</v>
      </c>
      <c r="DE52" s="5">
        <f>+'[2]LSUChoice'!$AS$255</f>
        <v>0</v>
      </c>
      <c r="DF52" s="5">
        <f>+'[2]LSUChoice'!$AS$256</f>
        <v>0</v>
      </c>
      <c r="DG52" s="5">
        <f>+'[2]LSUChoice'!$AS$258</f>
        <v>0</v>
      </c>
      <c r="DH52" s="5">
        <f>+'[2]LSUChoice'!$AS$259</f>
        <v>0</v>
      </c>
      <c r="DI52" s="5">
        <f>+'[2]LSUChoice'!$AS$260</f>
        <v>0.4761489426948561</v>
      </c>
      <c r="DJ52" s="5">
        <f>+'[2]LSUChoice'!$AS$261</f>
        <v>0</v>
      </c>
      <c r="DK52" s="7">
        <f>+'[2]MPG'!$AS$81</f>
        <v>63.096440238973685</v>
      </c>
      <c r="DL52" s="7">
        <f>+'[2]MPG'!$AS$97</f>
        <v>58.58368155241715</v>
      </c>
      <c r="DM52" s="7">
        <f>+'[2]MPG'!$AS$113</f>
        <v>43.91888585691654</v>
      </c>
      <c r="DN52" s="7">
        <f>+'[2]MPG'!$AS$129</f>
        <v>50.52730621879211</v>
      </c>
      <c r="DO52" s="7">
        <f>+'[2]MPG'!$AS$145</f>
        <v>44.38518786240661</v>
      </c>
      <c r="DP52" s="7">
        <f>+'[2]MPG'!$AS$32</f>
        <v>55.01435518018098</v>
      </c>
      <c r="DQ52" s="7">
        <f>+'[2]MPG'!$AS$48</f>
        <v>60.595316492744246</v>
      </c>
      <c r="DR52" s="7">
        <f>+'[2]MPG'!$AS$64</f>
        <v>46.347574141502534</v>
      </c>
      <c r="DS52" s="5"/>
      <c r="DT52">
        <f>'[3]BiofuelVolumes'!$E$21</f>
        <v>1.26795</v>
      </c>
      <c r="DU52">
        <f>'[3]BiofuelVolumes'!$E$19</f>
        <v>5.7549687</v>
      </c>
      <c r="DV52">
        <f>'[3]BiofuelVolumes'!$E$18</f>
        <v>7.676698699999999</v>
      </c>
      <c r="DW52">
        <f>'[3]BiofuelVolumes'!$F$21</f>
        <v>0.08453</v>
      </c>
      <c r="DX52">
        <f>'[3]BiofuelVolumes'!$F$19</f>
        <v>0.360074</v>
      </c>
      <c r="DY52">
        <f>'[3]BiofuelVolumes'!$F$18</f>
        <v>0.360074</v>
      </c>
      <c r="DZ52">
        <f>'[3]BiofuelVolumes'!$N$21</f>
        <v>16.7231051948998</v>
      </c>
      <c r="EA52">
        <f>'[3]BiofuelVolumes'!$N$19</f>
        <v>3.3070302675110184</v>
      </c>
      <c r="EB52">
        <f>'[3]BiofuelVolumes'!$N$18</f>
        <v>3.6842933245659633</v>
      </c>
      <c r="EC52">
        <f>'[3]BiofuelVolumes'!$O$16</f>
        <v>5.676011562275986</v>
      </c>
      <c r="EE52">
        <f>+'[4]HVY TRK ENERGY'!O100*'[4]HVY TRK ENERGY'!K100</f>
        <v>7.005949652974064</v>
      </c>
      <c r="EF52">
        <f>+'[4]HVY TRK ENERGY'!M100*'[4]HVY TRK ENERGY'!K100</f>
        <v>0.5271368940996708</v>
      </c>
      <c r="EI52" s="6">
        <f>'[3]Fuel $'!J$49</f>
        <v>0.14729139779141232</v>
      </c>
      <c r="EJ52" s="6">
        <f>'[3]Fuel $'!J$50</f>
        <v>0.16643827595670907</v>
      </c>
      <c r="EK52" s="6">
        <f>'[3]Fuel $'!J$51</f>
        <v>0.20277412196208439</v>
      </c>
      <c r="EL52" s="4">
        <f>'[3]Fuel $'!J$52</f>
        <v>0.42140375114183787</v>
      </c>
      <c r="EM52" s="4">
        <f>'[3]Fuel $'!J$53</f>
        <v>0.1895935626855119</v>
      </c>
      <c r="EN52" s="4">
        <f>'[3]Fuel $'!J$54</f>
        <v>0.20669504379722076</v>
      </c>
      <c r="EO52" s="6">
        <f>+'[3]Fuel $'!$J$21</f>
        <v>0.3821460394997208</v>
      </c>
      <c r="EP52" s="6">
        <f>'[3]Fuel $'!J29</f>
        <v>1.8986496105240034</v>
      </c>
      <c r="EQ52" s="6">
        <f>'[3]Fuel $'!J55</f>
        <v>1.3203052985093673</v>
      </c>
      <c r="ES52" s="27">
        <f>+'[3]Conv'!$J$324</f>
        <v>19.4456</v>
      </c>
      <c r="ET52" s="27">
        <f>+'[3]Diesel'!$J$320</f>
        <v>17.2024</v>
      </c>
      <c r="EU52" s="27">
        <f>'[3]CNGV'!$J$709</f>
        <v>22.562399999999997</v>
      </c>
      <c r="EV52" s="27">
        <f>+'[3]BEV100'!$J$1176</f>
        <v>57.265878000000065</v>
      </c>
      <c r="EW52" s="27">
        <f>+'[3]PHEV10'!$J$1432</f>
        <v>47.59456800000005</v>
      </c>
      <c r="EX52" s="27">
        <f>+'[3]PHEV40'!$J$1594</f>
        <v>57.295185000000075</v>
      </c>
      <c r="EY52" s="30">
        <f>+'[3]FCEV'!$J$751</f>
        <v>56.7136</v>
      </c>
    </row>
    <row r="56" spans="137:145" ht="12.75">
      <c r="EG56" s="11"/>
      <c r="EH56" s="11"/>
      <c r="EI56" s="11"/>
      <c r="EJ56" s="11"/>
      <c r="EK56" s="11"/>
      <c r="EL56" s="11"/>
      <c r="EM56" s="11"/>
      <c r="EN56" s="11"/>
      <c r="EO56" s="11"/>
    </row>
    <row r="57" spans="2:135" ht="12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AB57" s="36"/>
      <c r="AC57" s="36"/>
      <c r="AD57" s="36"/>
      <c r="AE57" s="36"/>
      <c r="AF57" s="36"/>
      <c r="AG57" s="36"/>
      <c r="AH57" s="36"/>
      <c r="AI57" s="36"/>
      <c r="EE57" s="5"/>
    </row>
    <row r="58" spans="2:35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AB58" s="36"/>
      <c r="AC58" s="36"/>
      <c r="AD58" s="36"/>
      <c r="AE58" s="36"/>
      <c r="AF58" s="36"/>
      <c r="AG58" s="36"/>
      <c r="AH58" s="36"/>
      <c r="AI58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58"/>
  <sheetViews>
    <sheetView zoomScale="85" zoomScaleNormal="8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52" sqref="M52"/>
    </sheetView>
  </sheetViews>
  <sheetFormatPr defaultColWidth="9.140625" defaultRowHeight="12.75"/>
  <cols>
    <col min="2" max="24" width="9.140625" style="23" customWidth="1"/>
    <col min="37" max="37" width="10.140625" style="0" customWidth="1"/>
    <col min="156" max="156" width="30.7109375" style="0" customWidth="1"/>
  </cols>
  <sheetData>
    <row r="1" ht="12.75">
      <c r="DT1" s="26" t="s">
        <v>154</v>
      </c>
    </row>
    <row r="2" spans="2:135" ht="12.75">
      <c r="B2" s="34" t="s">
        <v>156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DT2" s="31" t="s">
        <v>147</v>
      </c>
      <c r="EE2" s="26" t="s">
        <v>149</v>
      </c>
    </row>
    <row r="3" spans="2:149" ht="12.75">
      <c r="B3" s="23">
        <v>24.620234852403946</v>
      </c>
      <c r="C3" s="23">
        <v>25.50714023171852</v>
      </c>
      <c r="D3" s="23">
        <v>19.204623522071362</v>
      </c>
      <c r="E3" s="23">
        <v>28.85</v>
      </c>
      <c r="F3" s="23">
        <v>55.59</v>
      </c>
      <c r="G3" s="23">
        <v>55.59</v>
      </c>
      <c r="H3" s="23">
        <v>55.59</v>
      </c>
      <c r="J3" s="23">
        <f>+DZ37</f>
        <v>16.7231051948998</v>
      </c>
      <c r="K3" s="23">
        <f>+EA37</f>
        <v>16.7231051948998</v>
      </c>
      <c r="L3" s="23">
        <f>+EB37</f>
        <v>6.188172462545021</v>
      </c>
      <c r="M3" s="23">
        <f>+EC37</f>
        <v>5.676011562275986</v>
      </c>
      <c r="AM3" s="33" t="str">
        <f>IF(LEFT('[3]BEV100'!$J$1163,1)="u","ubiq","home")</f>
        <v>home</v>
      </c>
      <c r="AN3" s="32" t="s">
        <v>155</v>
      </c>
      <c r="BW3" t="s">
        <v>85</v>
      </c>
      <c r="BX3" t="s">
        <v>86</v>
      </c>
      <c r="BY3" t="s">
        <v>87</v>
      </c>
      <c r="BZ3" t="s">
        <v>88</v>
      </c>
      <c r="CA3" t="s">
        <v>89</v>
      </c>
      <c r="CB3" t="s">
        <v>90</v>
      </c>
      <c r="CC3" t="s">
        <v>91</v>
      </c>
      <c r="CD3" t="s">
        <v>92</v>
      </c>
      <c r="CE3" t="s">
        <v>93</v>
      </c>
      <c r="CF3" t="s">
        <v>94</v>
      </c>
      <c r="CG3" t="s">
        <v>95</v>
      </c>
      <c r="CH3" t="s">
        <v>96</v>
      </c>
      <c r="CI3" t="s">
        <v>97</v>
      </c>
      <c r="CJ3" t="s">
        <v>98</v>
      </c>
      <c r="CK3" t="s">
        <v>99</v>
      </c>
      <c r="CL3" t="s">
        <v>100</v>
      </c>
      <c r="CM3" t="s">
        <v>101</v>
      </c>
      <c r="CN3" t="s">
        <v>102</v>
      </c>
      <c r="CO3" t="s">
        <v>103</v>
      </c>
      <c r="CP3" t="s">
        <v>104</v>
      </c>
      <c r="CQ3" t="s">
        <v>105</v>
      </c>
      <c r="CR3" t="s">
        <v>106</v>
      </c>
      <c r="CS3" t="s">
        <v>107</v>
      </c>
      <c r="CT3" t="s">
        <v>108</v>
      </c>
      <c r="CU3" t="s">
        <v>109</v>
      </c>
      <c r="CV3" t="s">
        <v>110</v>
      </c>
      <c r="CW3" t="s">
        <v>111</v>
      </c>
      <c r="CX3" t="s">
        <v>112</v>
      </c>
      <c r="CY3" t="s">
        <v>113</v>
      </c>
      <c r="CZ3" t="s">
        <v>114</v>
      </c>
      <c r="DA3" t="s">
        <v>115</v>
      </c>
      <c r="DB3" t="s">
        <v>116</v>
      </c>
      <c r="DC3" t="s">
        <v>117</v>
      </c>
      <c r="DD3" t="s">
        <v>118</v>
      </c>
      <c r="DE3" t="s">
        <v>119</v>
      </c>
      <c r="DF3" t="s">
        <v>120</v>
      </c>
      <c r="DG3" t="s">
        <v>121</v>
      </c>
      <c r="DH3" t="s">
        <v>122</v>
      </c>
      <c r="DI3" t="s">
        <v>123</v>
      </c>
      <c r="DJ3" t="s">
        <v>124</v>
      </c>
      <c r="DT3" s="31" t="s">
        <v>148</v>
      </c>
      <c r="EE3" t="s">
        <v>150</v>
      </c>
      <c r="EI3" s="26" t="s">
        <v>153</v>
      </c>
      <c r="ES3" s="26" t="s">
        <v>151</v>
      </c>
    </row>
    <row r="4" spans="2:149" ht="12.75">
      <c r="B4" s="23">
        <v>24.620234852403946</v>
      </c>
      <c r="C4" s="23">
        <v>25.50714023171852</v>
      </c>
      <c r="D4" s="23">
        <v>19.204623522071362</v>
      </c>
      <c r="E4" s="23">
        <v>28.85</v>
      </c>
      <c r="F4" s="23">
        <v>56.07</v>
      </c>
      <c r="G4" s="23">
        <v>56.07</v>
      </c>
      <c r="H4" s="23">
        <v>56.07</v>
      </c>
      <c r="J4" s="23">
        <f>+DZ52</f>
        <v>16.7231051948998</v>
      </c>
      <c r="K4" s="23">
        <f>+EA52</f>
        <v>3.3070302675110184</v>
      </c>
      <c r="L4" s="23">
        <f>+EB52</f>
        <v>3.6842933245659633</v>
      </c>
      <c r="M4" s="23">
        <f>+EC52</f>
        <v>5.676011562275986</v>
      </c>
      <c r="P4" s="23" t="s">
        <v>146</v>
      </c>
      <c r="Y4" t="s">
        <v>69</v>
      </c>
      <c r="AB4" t="s">
        <v>56</v>
      </c>
      <c r="AJ4" t="s">
        <v>57</v>
      </c>
      <c r="BM4" t="s">
        <v>68</v>
      </c>
      <c r="BW4" t="s">
        <v>80</v>
      </c>
      <c r="BX4" t="s">
        <v>80</v>
      </c>
      <c r="BY4" t="s">
        <v>80</v>
      </c>
      <c r="BZ4" t="s">
        <v>80</v>
      </c>
      <c r="CA4" t="s">
        <v>80</v>
      </c>
      <c r="CB4" t="s">
        <v>80</v>
      </c>
      <c r="CC4" t="s">
        <v>80</v>
      </c>
      <c r="CD4" t="s">
        <v>80</v>
      </c>
      <c r="CE4" t="s">
        <v>81</v>
      </c>
      <c r="CF4" t="s">
        <v>81</v>
      </c>
      <c r="CG4" t="s">
        <v>81</v>
      </c>
      <c r="CH4" t="s">
        <v>81</v>
      </c>
      <c r="CI4" t="s">
        <v>81</v>
      </c>
      <c r="CJ4" t="s">
        <v>81</v>
      </c>
      <c r="CK4" t="s">
        <v>81</v>
      </c>
      <c r="CL4" t="s">
        <v>81</v>
      </c>
      <c r="CM4" t="s">
        <v>82</v>
      </c>
      <c r="CN4" t="s">
        <v>82</v>
      </c>
      <c r="CO4" t="s">
        <v>82</v>
      </c>
      <c r="CP4" t="s">
        <v>82</v>
      </c>
      <c r="CQ4" t="s">
        <v>82</v>
      </c>
      <c r="CR4" t="s">
        <v>82</v>
      </c>
      <c r="CS4" t="s">
        <v>82</v>
      </c>
      <c r="CT4" t="s">
        <v>82</v>
      </c>
      <c r="CU4" t="s">
        <v>83</v>
      </c>
      <c r="CV4" t="s">
        <v>83</v>
      </c>
      <c r="CW4" t="s">
        <v>83</v>
      </c>
      <c r="CX4" t="s">
        <v>83</v>
      </c>
      <c r="CY4" t="s">
        <v>83</v>
      </c>
      <c r="CZ4" t="s">
        <v>83</v>
      </c>
      <c r="DA4" t="s">
        <v>83</v>
      </c>
      <c r="DB4" t="s">
        <v>83</v>
      </c>
      <c r="DC4" t="s">
        <v>84</v>
      </c>
      <c r="DD4" t="s">
        <v>84</v>
      </c>
      <c r="DE4" t="s">
        <v>84</v>
      </c>
      <c r="DF4" t="s">
        <v>84</v>
      </c>
      <c r="DG4" t="s">
        <v>84</v>
      </c>
      <c r="DH4" t="s">
        <v>84</v>
      </c>
      <c r="DI4" t="s">
        <v>84</v>
      </c>
      <c r="DJ4" t="s">
        <v>84</v>
      </c>
      <c r="DT4" t="s">
        <v>134</v>
      </c>
      <c r="DU4" t="s">
        <v>134</v>
      </c>
      <c r="DV4" t="s">
        <v>134</v>
      </c>
      <c r="DW4" t="s">
        <v>134</v>
      </c>
      <c r="DX4" t="s">
        <v>134</v>
      </c>
      <c r="DY4" t="s">
        <v>134</v>
      </c>
      <c r="DZ4" t="s">
        <v>135</v>
      </c>
      <c r="EE4" t="s">
        <v>134</v>
      </c>
      <c r="EF4" t="s">
        <v>134</v>
      </c>
      <c r="EI4" t="s">
        <v>40</v>
      </c>
      <c r="ES4" t="s">
        <v>152</v>
      </c>
    </row>
    <row r="5" spans="2:155" s="11" customFormat="1" ht="51">
      <c r="B5" s="22" t="s">
        <v>11</v>
      </c>
      <c r="C5" s="22" t="s">
        <v>12</v>
      </c>
      <c r="D5" s="22" t="s">
        <v>13</v>
      </c>
      <c r="E5" s="22" t="s">
        <v>14</v>
      </c>
      <c r="F5" s="22" t="s">
        <v>42</v>
      </c>
      <c r="G5" s="22" t="s">
        <v>43</v>
      </c>
      <c r="H5" s="22" t="s">
        <v>41</v>
      </c>
      <c r="I5" s="22" t="s">
        <v>15</v>
      </c>
      <c r="J5" s="22" t="s">
        <v>125</v>
      </c>
      <c r="K5" s="22" t="s">
        <v>126</v>
      </c>
      <c r="L5" s="22" t="s">
        <v>127</v>
      </c>
      <c r="M5" s="22" t="s">
        <v>140</v>
      </c>
      <c r="N5" s="22" t="s">
        <v>141</v>
      </c>
      <c r="O5" s="22" t="s">
        <v>142</v>
      </c>
      <c r="P5" s="15" t="s">
        <v>143</v>
      </c>
      <c r="Q5" s="15" t="s">
        <v>144</v>
      </c>
      <c r="R5" s="15" t="s">
        <v>145</v>
      </c>
      <c r="S5" s="15" t="s">
        <v>165</v>
      </c>
      <c r="T5" s="15" t="s">
        <v>166</v>
      </c>
      <c r="U5" s="15" t="s">
        <v>167</v>
      </c>
      <c r="V5" s="15" t="s">
        <v>168</v>
      </c>
      <c r="W5" s="15" t="s">
        <v>169</v>
      </c>
      <c r="X5" s="15" t="s">
        <v>170</v>
      </c>
      <c r="Y5" s="18" t="s">
        <v>66</v>
      </c>
      <c r="Z5" s="18" t="s">
        <v>71</v>
      </c>
      <c r="AA5" s="18" t="s">
        <v>67</v>
      </c>
      <c r="AB5" s="17" t="s">
        <v>58</v>
      </c>
      <c r="AC5" s="17" t="s">
        <v>59</v>
      </c>
      <c r="AD5" s="17" t="s">
        <v>60</v>
      </c>
      <c r="AE5" s="17" t="s">
        <v>61</v>
      </c>
      <c r="AF5" s="17" t="s">
        <v>62</v>
      </c>
      <c r="AG5" s="17" t="s">
        <v>63</v>
      </c>
      <c r="AH5" s="17" t="s">
        <v>64</v>
      </c>
      <c r="AI5" s="17" t="s">
        <v>65</v>
      </c>
      <c r="AJ5" s="12" t="s">
        <v>0</v>
      </c>
      <c r="AK5" s="12" t="s">
        <v>50</v>
      </c>
      <c r="AL5" s="12" t="s">
        <v>51</v>
      </c>
      <c r="AM5" s="12" t="s">
        <v>52</v>
      </c>
      <c r="AN5" s="12" t="s">
        <v>1</v>
      </c>
      <c r="AO5" s="12" t="s">
        <v>2</v>
      </c>
      <c r="AP5" s="15" t="s">
        <v>55</v>
      </c>
      <c r="AQ5" s="15" t="s">
        <v>70</v>
      </c>
      <c r="AR5" s="13" t="s">
        <v>6</v>
      </c>
      <c r="AS5" s="13" t="s">
        <v>7</v>
      </c>
      <c r="AT5" s="13" t="s">
        <v>8</v>
      </c>
      <c r="AU5" s="13" t="s">
        <v>9</v>
      </c>
      <c r="AV5" s="13" t="s">
        <v>10</v>
      </c>
      <c r="AW5" s="14" t="s">
        <v>16</v>
      </c>
      <c r="AX5" s="14" t="s">
        <v>17</v>
      </c>
      <c r="AY5" s="14" t="s">
        <v>18</v>
      </c>
      <c r="AZ5" s="14" t="s">
        <v>19</v>
      </c>
      <c r="BA5" s="14" t="s">
        <v>20</v>
      </c>
      <c r="BB5" s="14" t="s">
        <v>21</v>
      </c>
      <c r="BC5" s="14" t="s">
        <v>22</v>
      </c>
      <c r="BD5" s="14" t="s">
        <v>23</v>
      </c>
      <c r="BE5" s="21" t="s">
        <v>72</v>
      </c>
      <c r="BF5" s="21" t="s">
        <v>74</v>
      </c>
      <c r="BG5" s="21" t="s">
        <v>77</v>
      </c>
      <c r="BH5" s="21" t="s">
        <v>78</v>
      </c>
      <c r="BI5" s="21" t="s">
        <v>75</v>
      </c>
      <c r="BJ5" s="21" t="s">
        <v>73</v>
      </c>
      <c r="BK5" s="21" t="s">
        <v>76</v>
      </c>
      <c r="BL5" s="21" t="s">
        <v>79</v>
      </c>
      <c r="BM5" s="15" t="s">
        <v>25</v>
      </c>
      <c r="BN5" s="15" t="s">
        <v>26</v>
      </c>
      <c r="BO5" s="15" t="s">
        <v>27</v>
      </c>
      <c r="BP5" s="15" t="s">
        <v>28</v>
      </c>
      <c r="BQ5" s="15" t="s">
        <v>29</v>
      </c>
      <c r="BR5" s="15" t="s">
        <v>30</v>
      </c>
      <c r="BS5" s="15" t="s">
        <v>31</v>
      </c>
      <c r="BT5" s="15" t="s">
        <v>32</v>
      </c>
      <c r="BU5" s="15" t="s">
        <v>24</v>
      </c>
      <c r="BV5" s="22"/>
      <c r="BW5" s="16" t="s">
        <v>85</v>
      </c>
      <c r="BX5" s="16" t="s">
        <v>86</v>
      </c>
      <c r="BY5" s="16" t="s">
        <v>87</v>
      </c>
      <c r="BZ5" s="16" t="s">
        <v>88</v>
      </c>
      <c r="CA5" s="16" t="s">
        <v>89</v>
      </c>
      <c r="CB5" s="16" t="s">
        <v>90</v>
      </c>
      <c r="CC5" s="16" t="s">
        <v>91</v>
      </c>
      <c r="CD5" s="16" t="s">
        <v>92</v>
      </c>
      <c r="CE5" s="16" t="s">
        <v>93</v>
      </c>
      <c r="CF5" s="16" t="s">
        <v>94</v>
      </c>
      <c r="CG5" s="16" t="s">
        <v>95</v>
      </c>
      <c r="CH5" s="16" t="s">
        <v>96</v>
      </c>
      <c r="CI5" s="16" t="s">
        <v>97</v>
      </c>
      <c r="CJ5" s="16" t="s">
        <v>98</v>
      </c>
      <c r="CK5" s="16" t="s">
        <v>99</v>
      </c>
      <c r="CL5" s="16" t="s">
        <v>100</v>
      </c>
      <c r="CM5" s="16" t="s">
        <v>101</v>
      </c>
      <c r="CN5" s="16" t="s">
        <v>102</v>
      </c>
      <c r="CO5" s="16" t="s">
        <v>103</v>
      </c>
      <c r="CP5" s="16" t="s">
        <v>104</v>
      </c>
      <c r="CQ5" s="16" t="s">
        <v>105</v>
      </c>
      <c r="CR5" s="16" t="s">
        <v>106</v>
      </c>
      <c r="CS5" s="16" t="s">
        <v>107</v>
      </c>
      <c r="CT5" s="16" t="s">
        <v>108</v>
      </c>
      <c r="CU5" s="16" t="s">
        <v>109</v>
      </c>
      <c r="CV5" s="16" t="s">
        <v>110</v>
      </c>
      <c r="CW5" s="16" t="s">
        <v>111</v>
      </c>
      <c r="CX5" s="16" t="s">
        <v>112</v>
      </c>
      <c r="CY5" s="16" t="s">
        <v>113</v>
      </c>
      <c r="CZ5" s="16" t="s">
        <v>114</v>
      </c>
      <c r="DA5" s="16" t="s">
        <v>115</v>
      </c>
      <c r="DB5" s="16" t="s">
        <v>116</v>
      </c>
      <c r="DC5" s="16" t="s">
        <v>117</v>
      </c>
      <c r="DD5" s="16" t="s">
        <v>118</v>
      </c>
      <c r="DE5" s="16" t="s">
        <v>119</v>
      </c>
      <c r="DF5" s="16" t="s">
        <v>120</v>
      </c>
      <c r="DG5" s="16" t="s">
        <v>121</v>
      </c>
      <c r="DH5" s="16" t="s">
        <v>122</v>
      </c>
      <c r="DI5" s="16" t="s">
        <v>123</v>
      </c>
      <c r="DJ5" s="16" t="s">
        <v>124</v>
      </c>
      <c r="DK5" s="18" t="s">
        <v>157</v>
      </c>
      <c r="DL5" s="18" t="s">
        <v>158</v>
      </c>
      <c r="DM5" s="18" t="s">
        <v>159</v>
      </c>
      <c r="DN5" s="18" t="s">
        <v>160</v>
      </c>
      <c r="DO5" s="18" t="s">
        <v>161</v>
      </c>
      <c r="DP5" s="18" t="s">
        <v>162</v>
      </c>
      <c r="DQ5" s="18" t="s">
        <v>163</v>
      </c>
      <c r="DR5" s="18" t="s">
        <v>164</v>
      </c>
      <c r="DS5" s="22"/>
      <c r="DT5" s="11" t="s">
        <v>128</v>
      </c>
      <c r="DU5" s="11" t="s">
        <v>129</v>
      </c>
      <c r="DV5" s="11" t="s">
        <v>130</v>
      </c>
      <c r="DW5" s="11" t="s">
        <v>131</v>
      </c>
      <c r="DX5" s="11" t="s">
        <v>132</v>
      </c>
      <c r="DY5" s="11" t="s">
        <v>133</v>
      </c>
      <c r="DZ5" s="11" t="s">
        <v>136</v>
      </c>
      <c r="EA5" s="11" t="s">
        <v>137</v>
      </c>
      <c r="EB5" s="11" t="s">
        <v>138</v>
      </c>
      <c r="EC5" s="11" t="s">
        <v>139</v>
      </c>
      <c r="EE5" s="14" t="s">
        <v>53</v>
      </c>
      <c r="EF5" s="14" t="s">
        <v>54</v>
      </c>
      <c r="EI5" s="12" t="s">
        <v>44</v>
      </c>
      <c r="EJ5" s="12" t="s">
        <v>45</v>
      </c>
      <c r="EK5" s="12" t="s">
        <v>46</v>
      </c>
      <c r="EL5" s="12" t="s">
        <v>47</v>
      </c>
      <c r="EM5" s="12" t="s">
        <v>48</v>
      </c>
      <c r="EN5" s="12" t="s">
        <v>49</v>
      </c>
      <c r="EO5" s="12" t="s">
        <v>3</v>
      </c>
      <c r="EP5" s="12" t="s">
        <v>4</v>
      </c>
      <c r="EQ5" s="12" t="s">
        <v>5</v>
      </c>
      <c r="ES5" s="11" t="s">
        <v>33</v>
      </c>
      <c r="ET5" s="11" t="s">
        <v>34</v>
      </c>
      <c r="EU5" s="11" t="s">
        <v>35</v>
      </c>
      <c r="EV5" s="11" t="s">
        <v>36</v>
      </c>
      <c r="EW5" s="11" t="s">
        <v>37</v>
      </c>
      <c r="EX5" s="11" t="s">
        <v>38</v>
      </c>
      <c r="EY5" s="11" t="s">
        <v>39</v>
      </c>
    </row>
    <row r="7" spans="1:136" ht="12.75">
      <c r="A7">
        <v>2005</v>
      </c>
      <c r="B7" s="19">
        <f>+'[1]LT ICE'!AI45+'[1]LT SI HEV GAS'!AI45+'[1]LT SI PHEV'!AI45-'[1]LT SI PHEV'!BC45+'[1]LT D PHEV'!AI45-'[1]LT D PHEV'!BC45+'[1]auto ICE'!AI45+'[1]auto SI HEV Gas'!AI45+'[1]auto SI PHEV'!AI45-'[1]auto SI PHEV'!BC45+'[1]auto D PHEV'!AI45-'[1]auto D PHEV'!BC45</f>
        <v>16.47502172206624</v>
      </c>
      <c r="C7" s="19">
        <f>+'[1]LT Dsl'!AI45+'[1]auto Dsl'!AI45</f>
        <v>0.3214205505320019</v>
      </c>
      <c r="D7" s="25">
        <f>+'[1]auto CNG'!AI45+'[1]LT CNG'!AI45</f>
        <v>0.01849182761369992</v>
      </c>
      <c r="E7" s="25">
        <f>+'[1]auto FCV'!AI45+'[1]LT FCV'!AI45</f>
        <v>0</v>
      </c>
      <c r="F7" s="25">
        <f>'[1]auto SI PHEV'!BC45+'[1]LT SI PHEV'!BC45</f>
        <v>0</v>
      </c>
      <c r="G7" s="25">
        <f>'[1]auto D PHEV'!BC45+'[1]LT D PHEV'!BC45</f>
        <v>0</v>
      </c>
      <c r="H7" s="25">
        <f>'[1]auto EV'!AI45+'[1]LT EV'!AI45</f>
        <v>0.00011345131115065359</v>
      </c>
      <c r="I7" s="25">
        <f>+SUM(B7:H7)</f>
        <v>16.815047551523094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4"/>
      <c r="AB7" s="4"/>
      <c r="AC7" s="4"/>
      <c r="AD7" s="4"/>
      <c r="AE7" s="4"/>
      <c r="AF7" s="4"/>
      <c r="AG7" s="4"/>
      <c r="AH7" s="4"/>
      <c r="AI7" s="4"/>
      <c r="AJ7" s="2"/>
      <c r="AK7" s="5">
        <f aca="true" t="shared" si="0" ref="AK7:AK52">AK6+IF($AM$3="ubiq",EL7,EI7)*8*(MAX(F7-F6,0))*(10^9)*8.5136/1000000000</f>
        <v>0</v>
      </c>
      <c r="AL7" s="5">
        <f aca="true" t="shared" si="1" ref="AL7:AL52">AL6+IF($AM$3="ubiq",EM7,EJ7)*8*(MAX(G7-G6,0))*(10^9)*8.5136/1000000000</f>
        <v>0</v>
      </c>
      <c r="AM7" s="5">
        <f aca="true" t="shared" si="2" ref="AM7:AM52">AM6+IF($AM$3="ubiq",EN7,EK7)*8*(MAX(H7-H6,0))*(10^9)*8.5136/1000000000</f>
        <v>0</v>
      </c>
      <c r="AN7" s="2"/>
      <c r="AO7" s="2"/>
      <c r="BE7" s="5">
        <f>'[1]Fltsummary'!AE15</f>
        <v>0.9768726761181136</v>
      </c>
      <c r="BF7" s="5">
        <f>'[1]Fltsummary'!AG15</f>
        <v>0.020075040123586903</v>
      </c>
      <c r="BG7" s="5">
        <f>'[1]Fltsummary'!AJ15</f>
        <v>0</v>
      </c>
      <c r="BH7" s="5">
        <f>'[1]Fltsummary'!AK15</f>
        <v>0</v>
      </c>
      <c r="BI7" s="5">
        <f>'[1]Fltsummary'!AH15</f>
        <v>0.0010471879303980147</v>
      </c>
      <c r="BJ7" s="5">
        <f>'[1]Fltsummary'!AF15</f>
        <v>1.8370944083532943E-05</v>
      </c>
      <c r="BK7" s="5">
        <f>'[1]Fltsummary'!AI15</f>
        <v>0.0019867248838181025</v>
      </c>
      <c r="BL7" s="5">
        <f>'[1]Fltsummary'!AL15</f>
        <v>0</v>
      </c>
      <c r="BM7" s="3">
        <f>'[1]VMTsummary'!V15</f>
        <v>2683.326263025015</v>
      </c>
      <c r="BN7" s="3">
        <f>'[1]VMTsummary'!W15</f>
        <v>0.054069859395902406</v>
      </c>
      <c r="BO7" s="3">
        <f>'[1]VMTsummary'!X15</f>
        <v>52.85845605478963</v>
      </c>
      <c r="BP7" s="3">
        <f>'[1]VMTsummary'!Y15</f>
        <v>3.3244978198855146</v>
      </c>
      <c r="BQ7" s="3">
        <f>'[1]VMTsummary'!Z15</f>
        <v>6.67985706869427</v>
      </c>
      <c r="BR7" s="3">
        <f>'[1]VMTsummary'!AA15</f>
        <v>0</v>
      </c>
      <c r="BS7" s="3">
        <f>'[1]VMTsummary'!AB15</f>
        <v>0</v>
      </c>
      <c r="BT7" s="3">
        <f>'[1]VMTsummary'!AC15</f>
        <v>0</v>
      </c>
      <c r="BU7" s="3">
        <f>'[1]VMTsummary'!T15</f>
        <v>2746.2431438277804</v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>
        <f>+'[1]HVY TRK ENERGY'!O55*'[1]HVY TRK ENERGY'!K55</f>
        <v>4.779418673566388</v>
      </c>
      <c r="EF7">
        <f>+'[1]HVY TRK ENERGY'!M55*'[1]HVY TRK ENERGY'!K55</f>
        <v>0.2944733417018779</v>
      </c>
    </row>
    <row r="8" spans="1:136" ht="12.75">
      <c r="A8">
        <v>2006</v>
      </c>
      <c r="B8" s="19">
        <f>+'[1]LT ICE'!AI46+'[1]LT SI HEV GAS'!AI46+'[1]LT SI PHEV'!AI46-'[1]LT SI PHEV'!BC46+'[1]LT D PHEV'!AI46-'[1]LT D PHEV'!BC46+'[1]auto ICE'!AI46+'[1]auto SI HEV Gas'!AI46+'[1]auto SI PHEV'!AI46-'[1]auto SI PHEV'!BC46+'[1]auto D PHEV'!AI46-'[1]auto D PHEV'!BC46</f>
        <v>16.45974314538828</v>
      </c>
      <c r="C8" s="19">
        <f>+'[1]LT Dsl'!AI46+'[1]auto Dsl'!AI46</f>
        <v>0.3337217499004516</v>
      </c>
      <c r="D8" s="25">
        <f>+'[1]auto CNG'!AI46+'[1]LT CNG'!AI46</f>
        <v>0.018636194012887256</v>
      </c>
      <c r="E8" s="25">
        <f>+'[1]auto FCV'!AI46+'[1]LT FCV'!AI46</f>
        <v>0</v>
      </c>
      <c r="F8" s="25">
        <f>'[1]auto SI PHEV'!BC46+'[1]LT SI PHEV'!BC46</f>
        <v>0</v>
      </c>
      <c r="G8" s="25">
        <f>'[1]auto D PHEV'!BC46+'[1]LT D PHEV'!BC46</f>
        <v>0</v>
      </c>
      <c r="H8" s="25">
        <f>'[1]auto EV'!AI46+'[1]LT EV'!AI46</f>
        <v>0.00011076556314351855</v>
      </c>
      <c r="I8" s="25">
        <f aca="true" t="shared" si="3" ref="I8:I52">+SUM(B8:H8)</f>
        <v>16.812211854864763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4"/>
      <c r="AB8" s="4"/>
      <c r="AC8" s="4"/>
      <c r="AD8" s="4"/>
      <c r="AE8" s="4"/>
      <c r="AF8" s="4"/>
      <c r="AG8" s="4"/>
      <c r="AH8" s="4"/>
      <c r="AI8" s="4"/>
      <c r="AJ8" s="2"/>
      <c r="AK8" s="5">
        <f t="shared" si="0"/>
        <v>0</v>
      </c>
      <c r="AL8" s="5">
        <f t="shared" si="1"/>
        <v>0</v>
      </c>
      <c r="AM8" s="5">
        <f t="shared" si="2"/>
        <v>0</v>
      </c>
      <c r="AN8" s="2"/>
      <c r="AO8" s="2"/>
      <c r="BE8" s="5">
        <f>'[1]Fltsummary'!AE16</f>
        <v>0.9749204809232217</v>
      </c>
      <c r="BF8" s="5">
        <f>'[1]Fltsummary'!AG16</f>
        <v>0.02083907728784378</v>
      </c>
      <c r="BG8" s="5">
        <f>'[1]Fltsummary'!AJ16</f>
        <v>0</v>
      </c>
      <c r="BH8" s="5">
        <f>'[1]Fltsummary'!AK16</f>
        <v>0</v>
      </c>
      <c r="BI8" s="5">
        <f>'[1]Fltsummary'!AH16</f>
        <v>0.0010636663851043844</v>
      </c>
      <c r="BJ8" s="5">
        <f>'[1]Fltsummary'!AF16</f>
        <v>1.828567230941207E-05</v>
      </c>
      <c r="BK8" s="5">
        <f>'[1]Fltsummary'!AI16</f>
        <v>0.0031584897315203603</v>
      </c>
      <c r="BL8" s="5">
        <f>'[1]Fltsummary'!AL16</f>
        <v>0</v>
      </c>
      <c r="BM8" s="3">
        <f>'[1]VMTsummary'!V16</f>
        <v>2682.8222610240186</v>
      </c>
      <c r="BN8" s="3">
        <f>'[1]VMTsummary'!W16</f>
        <v>0.05273851068021317</v>
      </c>
      <c r="BO8" s="3">
        <f>'[1]VMTsummary'!X16</f>
        <v>54.84191315647848</v>
      </c>
      <c r="BP8" s="3">
        <f>'[1]VMTsummary'!Y16</f>
        <v>3.3353310080321714</v>
      </c>
      <c r="BQ8" s="3">
        <f>'[1]VMTsummary'!Z16</f>
        <v>10.5525976434487</v>
      </c>
      <c r="BR8" s="3">
        <f>'[1]VMTsummary'!AA16</f>
        <v>0</v>
      </c>
      <c r="BS8" s="3">
        <f>'[1]VMTsummary'!AB16</f>
        <v>0</v>
      </c>
      <c r="BT8" s="3">
        <f>'[1]VMTsummary'!AC16</f>
        <v>0</v>
      </c>
      <c r="BU8" s="3">
        <f>'[1]VMTsummary'!T16</f>
        <v>2751.6048413426583</v>
      </c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>
        <f>+'[1]HVY TRK ENERGY'!O56*'[1]HVY TRK ENERGY'!K56</f>
        <v>4.8797197835113675</v>
      </c>
      <c r="EF8">
        <f>+'[1]HVY TRK ENERGY'!M56*'[1]HVY TRK ENERGY'!K56</f>
        <v>0.29948621727594604</v>
      </c>
    </row>
    <row r="9" spans="1:136" ht="12.75">
      <c r="A9">
        <v>2007</v>
      </c>
      <c r="B9" s="19">
        <f>+'[1]LT ICE'!AI47+'[1]LT SI HEV GAS'!AI47+'[1]LT SI PHEV'!AI47-'[1]LT SI PHEV'!BC47+'[1]LT D PHEV'!AI47-'[1]LT D PHEV'!BC47+'[1]auto ICE'!AI47+'[1]auto SI HEV Gas'!AI47+'[1]auto SI PHEV'!AI47-'[1]auto SI PHEV'!BC47+'[1]auto D PHEV'!AI47-'[1]auto D PHEV'!BC47</f>
        <v>16.674924756184737</v>
      </c>
      <c r="C9" s="19">
        <f>+'[1]LT Dsl'!AI47+'[1]auto Dsl'!AI47</f>
        <v>0.38862529463279255</v>
      </c>
      <c r="D9" s="25">
        <f>+'[1]auto CNG'!AI47+'[1]LT CNG'!AI47</f>
        <v>0.018319248962656347</v>
      </c>
      <c r="E9" s="25">
        <f>+'[1]auto FCV'!AI47+'[1]LT FCV'!AI47</f>
        <v>0</v>
      </c>
      <c r="F9" s="25">
        <f>'[1]auto SI PHEV'!BC47+'[1]LT SI PHEV'!BC47</f>
        <v>0</v>
      </c>
      <c r="G9" s="25">
        <f>'[1]auto D PHEV'!BC47+'[1]LT D PHEV'!BC47</f>
        <v>0</v>
      </c>
      <c r="H9" s="25">
        <f>'[1]auto EV'!AI47+'[1]LT EV'!AI47</f>
        <v>0.00010978562857038879</v>
      </c>
      <c r="I9" s="25">
        <f t="shared" si="3"/>
        <v>17.081979085408754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4"/>
      <c r="AB9" s="4"/>
      <c r="AC9" s="4"/>
      <c r="AD9" s="4"/>
      <c r="AE9" s="4"/>
      <c r="AF9" s="4"/>
      <c r="AG9" s="4"/>
      <c r="AH9" s="4"/>
      <c r="AI9" s="4"/>
      <c r="AJ9" s="2"/>
      <c r="AK9" s="5">
        <f t="shared" si="0"/>
        <v>0</v>
      </c>
      <c r="AL9" s="5">
        <f t="shared" si="1"/>
        <v>0</v>
      </c>
      <c r="AM9" s="5">
        <f t="shared" si="2"/>
        <v>0</v>
      </c>
      <c r="AN9" s="2"/>
      <c r="AO9" s="2"/>
      <c r="BE9" s="5">
        <f>'[1]Fltsummary'!AE17</f>
        <v>0.9732178392694952</v>
      </c>
      <c r="BF9" s="5">
        <f>'[1]Fltsummary'!AG17</f>
        <v>0.02077200336332434</v>
      </c>
      <c r="BG9" s="5">
        <f>'[1]Fltsummary'!AJ17</f>
        <v>0</v>
      </c>
      <c r="BH9" s="5">
        <f>'[1]Fltsummary'!AK17</f>
        <v>0</v>
      </c>
      <c r="BI9" s="5">
        <f>'[1]Fltsummary'!AH17</f>
        <v>0.0011286405860450144</v>
      </c>
      <c r="BJ9" s="5">
        <f>'[1]Fltsummary'!AF17</f>
        <v>1.83109829815421E-05</v>
      </c>
      <c r="BK9" s="5">
        <f>'[1]Fltsummary'!AI17</f>
        <v>0.004863205798153799</v>
      </c>
      <c r="BL9" s="5">
        <f>'[1]Fltsummary'!AL17</f>
        <v>0</v>
      </c>
      <c r="BM9" s="3">
        <f>'[1]VMTsummary'!V17</f>
        <v>2734.1261441149354</v>
      </c>
      <c r="BN9" s="3">
        <f>'[1]VMTsummary'!W17</f>
        <v>0.052502296342947244</v>
      </c>
      <c r="BO9" s="3">
        <f>'[1]VMTsummary'!X17</f>
        <v>65.06487138437905</v>
      </c>
      <c r="BP9" s="3">
        <f>'[1]VMTsummary'!Y17</f>
        <v>3.2850405890988563</v>
      </c>
      <c r="BQ9" s="3">
        <f>'[1]VMTsummary'!Z17</f>
        <v>15.261082632096834</v>
      </c>
      <c r="BR9" s="3">
        <f>'[1]VMTsummary'!AA17</f>
        <v>0</v>
      </c>
      <c r="BS9" s="3">
        <f>'[1]VMTsummary'!AB17</f>
        <v>0</v>
      </c>
      <c r="BT9" s="3">
        <f>'[1]VMTsummary'!AC17</f>
        <v>0</v>
      </c>
      <c r="BU9" s="3">
        <f>'[1]VMTsummary'!T17</f>
        <v>2817.7896410168532</v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>
        <f>+'[1]HVY TRK ENERGY'!O57*'[1]HVY TRK ENERGY'!K57</f>
        <v>4.61374149991809</v>
      </c>
      <c r="EF9">
        <f>+'[1]HVY TRK ENERGY'!M57*'[1]HVY TRK ENERGY'!K57</f>
        <v>0.3802966940812291</v>
      </c>
    </row>
    <row r="10" spans="1:136" ht="12.75">
      <c r="A10">
        <v>2008</v>
      </c>
      <c r="B10" s="19">
        <f>+'[1]LT ICE'!AI48+'[1]LT SI HEV GAS'!AI48+'[1]LT SI PHEV'!AI48-'[1]LT SI PHEV'!BC48+'[1]LT D PHEV'!AI48-'[1]LT D PHEV'!BC48+'[1]auto ICE'!AI48+'[1]auto SI HEV Gas'!AI48+'[1]auto SI PHEV'!AI48-'[1]auto SI PHEV'!BC48+'[1]auto D PHEV'!AI48-'[1]auto D PHEV'!BC48</f>
        <v>16.1350844739398</v>
      </c>
      <c r="C10" s="19">
        <f>+'[1]LT Dsl'!AI48+'[1]auto Dsl'!AI48</f>
        <v>0.3742373404140013</v>
      </c>
      <c r="D10" s="25">
        <f>+'[1]auto CNG'!AI48+'[1]LT CNG'!AI48</f>
        <v>0.01794019932921212</v>
      </c>
      <c r="E10" s="25">
        <f>+'[1]auto FCV'!AI48+'[1]LT FCV'!AI48</f>
        <v>0</v>
      </c>
      <c r="F10" s="25">
        <f>'[1]auto SI PHEV'!BC48+'[1]LT SI PHEV'!BC48</f>
        <v>0</v>
      </c>
      <c r="G10" s="25">
        <f>'[1]auto D PHEV'!BC48+'[1]LT D PHEV'!BC48</f>
        <v>0</v>
      </c>
      <c r="H10" s="25">
        <f>'[1]auto EV'!AI48+'[1]LT EV'!AI48</f>
        <v>0.00010446848853258544</v>
      </c>
      <c r="I10" s="25">
        <f t="shared" si="3"/>
        <v>16.527366482171548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4"/>
      <c r="AB10" s="4"/>
      <c r="AC10" s="4"/>
      <c r="AD10" s="4"/>
      <c r="AE10" s="4"/>
      <c r="AF10" s="4"/>
      <c r="AG10" s="4"/>
      <c r="AH10" s="4"/>
      <c r="AI10" s="4"/>
      <c r="AJ10" s="2"/>
      <c r="AK10" s="5">
        <f t="shared" si="0"/>
        <v>0</v>
      </c>
      <c r="AL10" s="5">
        <f t="shared" si="1"/>
        <v>0</v>
      </c>
      <c r="AM10" s="5">
        <f t="shared" si="2"/>
        <v>0</v>
      </c>
      <c r="AN10" s="2"/>
      <c r="AO10" s="2"/>
      <c r="BE10" s="5">
        <f>'[1]Fltsummary'!AE18</f>
        <v>0.9715860899188364</v>
      </c>
      <c r="BF10" s="5">
        <f>'[1]Fltsummary'!AG18</f>
        <v>0.020824438158727664</v>
      </c>
      <c r="BG10" s="5">
        <f>'[1]Fltsummary'!AJ18</f>
        <v>0</v>
      </c>
      <c r="BH10" s="5">
        <f>'[1]Fltsummary'!AK18</f>
        <v>0</v>
      </c>
      <c r="BI10" s="5">
        <f>'[1]Fltsummary'!AH18</f>
        <v>0.0011519914085032635</v>
      </c>
      <c r="BJ10" s="5">
        <f>'[1]Fltsummary'!AF18</f>
        <v>1.8344685794480424E-05</v>
      </c>
      <c r="BK10" s="5">
        <f>'[1]Fltsummary'!AI18</f>
        <v>0.006419135828138394</v>
      </c>
      <c r="BL10" s="5">
        <f>'[1]Fltsummary'!AL18</f>
        <v>0</v>
      </c>
      <c r="BM10" s="3">
        <f>'[1]VMTsummary'!V18</f>
        <v>2659.1582028812595</v>
      </c>
      <c r="BN10" s="3">
        <f>'[1]VMTsummary'!W18</f>
        <v>0.050232167494142166</v>
      </c>
      <c r="BO10" s="3">
        <f>'[1]VMTsummary'!X18</f>
        <v>62.22092285321597</v>
      </c>
      <c r="BP10" s="3">
        <f>'[1]VMTsummary'!Y18</f>
        <v>3.23634964232214</v>
      </c>
      <c r="BQ10" s="3">
        <f>'[1]VMTsummary'!Z18</f>
        <v>19.65491530075075</v>
      </c>
      <c r="BR10" s="3">
        <f>'[1]VMTsummary'!AA18</f>
        <v>0</v>
      </c>
      <c r="BS10" s="3">
        <f>'[1]VMTsummary'!AB18</f>
        <v>0</v>
      </c>
      <c r="BT10" s="3">
        <f>'[1]VMTsummary'!AC18</f>
        <v>0</v>
      </c>
      <c r="BU10" s="3">
        <f>'[1]VMTsummary'!T18</f>
        <v>2744.3206228450426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>
        <f>+'[1]HVY TRK ENERGY'!O58*'[1]HVY TRK ENERGY'!K58</f>
        <v>4.32548152365721</v>
      </c>
      <c r="EF10">
        <f>+'[1]HVY TRK ENERGY'!M58*'[1]HVY TRK ENERGY'!K58</f>
        <v>0.3770251613110488</v>
      </c>
    </row>
    <row r="11" spans="1:136" ht="12.75">
      <c r="A11">
        <v>2009</v>
      </c>
      <c r="B11" s="19">
        <f>+'[1]LT ICE'!AI49+'[1]LT SI HEV GAS'!AI49+'[1]LT SI PHEV'!AI49-'[1]LT SI PHEV'!BC49+'[1]LT D PHEV'!AI49-'[1]LT D PHEV'!BC49+'[1]auto ICE'!AI49+'[1]auto SI HEV Gas'!AI49+'[1]auto SI PHEV'!AI49-'[1]auto SI PHEV'!BC49+'[1]auto D PHEV'!AI49-'[1]auto D PHEV'!BC49</f>
        <v>15.869051475143463</v>
      </c>
      <c r="C11" s="19">
        <f>+'[1]LT Dsl'!AI49+'[1]auto Dsl'!AI49</f>
        <v>0.36958057590133314</v>
      </c>
      <c r="D11" s="25">
        <f>+'[1]auto CNG'!AI49+'[1]LT CNG'!AI49</f>
        <v>0.017865722708234617</v>
      </c>
      <c r="E11" s="25">
        <f>+'[1]auto FCV'!AI49+'[1]LT FCV'!AI49</f>
        <v>0</v>
      </c>
      <c r="F11" s="25">
        <f>'[1]auto SI PHEV'!BC49+'[1]LT SI PHEV'!BC49</f>
        <v>0</v>
      </c>
      <c r="G11" s="25">
        <f>'[1]auto D PHEV'!BC49+'[1]LT D PHEV'!BC49</f>
        <v>0</v>
      </c>
      <c r="H11" s="25">
        <f>'[1]auto EV'!AI49+'[1]LT EV'!AI49</f>
        <v>0.00010098402887306481</v>
      </c>
      <c r="I11" s="25">
        <f t="shared" si="3"/>
        <v>16.2565987577819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4"/>
      <c r="AB11" s="4"/>
      <c r="AC11" s="4"/>
      <c r="AD11" s="4"/>
      <c r="AE11" s="4"/>
      <c r="AF11" s="4"/>
      <c r="AG11" s="4"/>
      <c r="AH11" s="4"/>
      <c r="AI11" s="4"/>
      <c r="AJ11" s="2"/>
      <c r="AK11" s="5">
        <f t="shared" si="0"/>
        <v>0</v>
      </c>
      <c r="AL11" s="5">
        <f t="shared" si="1"/>
        <v>0</v>
      </c>
      <c r="AM11" s="5">
        <f t="shared" si="2"/>
        <v>0</v>
      </c>
      <c r="AN11" s="2"/>
      <c r="AO11" s="2"/>
      <c r="BE11" s="5">
        <f>'[1]Fltsummary'!AE19</f>
        <v>0.9698879494590238</v>
      </c>
      <c r="BF11" s="5">
        <f>'[1]Fltsummary'!AG19</f>
        <v>0.02108726812691977</v>
      </c>
      <c r="BG11" s="5">
        <f>'[1]Fltsummary'!AJ19</f>
        <v>0</v>
      </c>
      <c r="BH11" s="5">
        <f>'[1]Fltsummary'!AK19</f>
        <v>0</v>
      </c>
      <c r="BI11" s="5">
        <f>'[1]Fltsummary'!AH19</f>
        <v>0.001176347683670199</v>
      </c>
      <c r="BJ11" s="5">
        <f>'[1]Fltsummary'!AF19</f>
        <v>1.832098938264595E-05</v>
      </c>
      <c r="BK11" s="5">
        <f>'[1]Fltsummary'!AI19</f>
        <v>0.007830113741003623</v>
      </c>
      <c r="BL11" s="5">
        <f>'[1]Fltsummary'!AL19</f>
        <v>0</v>
      </c>
      <c r="BM11" s="3">
        <f>'[1]VMTsummary'!V19</f>
        <v>2627.829045944131</v>
      </c>
      <c r="BN11" s="3">
        <f>'[1]VMTsummary'!W19</f>
        <v>0.04877008673264413</v>
      </c>
      <c r="BO11" s="3">
        <f>'[1]VMTsummary'!X19</f>
        <v>61.919268771322336</v>
      </c>
      <c r="BP11" s="3">
        <f>'[1]VMTsummary'!Y19</f>
        <v>3.2221845564017078</v>
      </c>
      <c r="BQ11" s="3">
        <f>'[1]VMTsummary'!Z19</f>
        <v>23.61867212890264</v>
      </c>
      <c r="BR11" s="3">
        <f>'[1]VMTsummary'!AA19</f>
        <v>0</v>
      </c>
      <c r="BS11" s="3">
        <f>'[1]VMTsummary'!AB19</f>
        <v>0</v>
      </c>
      <c r="BT11" s="3">
        <f>'[1]VMTsummary'!AC19</f>
        <v>0</v>
      </c>
      <c r="BU11" s="3">
        <f>'[1]VMTsummary'!T19</f>
        <v>2716.63794148749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>
        <f>+'[1]HVY TRK ENERGY'!O59*'[1]HVY TRK ENERGY'!K59</f>
        <v>3.8771114970423506</v>
      </c>
      <c r="EF11">
        <f>+'[1]HVY TRK ENERGY'!M59*'[1]HVY TRK ENERGY'!K59</f>
        <v>0.3284948990781257</v>
      </c>
    </row>
    <row r="12" spans="1:155" ht="12.75">
      <c r="A12">
        <v>2010</v>
      </c>
      <c r="B12" s="19">
        <f>+'[1]LT ICE'!AI50+'[1]LT SI HEV GAS'!AI50+'[1]LT SI PHEV'!AI50-'[1]LT SI PHEV'!BC50+'[1]LT D PHEV'!AI50-'[1]LT D PHEV'!BC50+'[1]auto ICE'!AI50+'[1]auto SI HEV Gas'!AI50+'[1]auto SI PHEV'!AI50-'[1]auto SI PHEV'!BC50+'[1]auto D PHEV'!AI50-'[1]auto D PHEV'!BC50</f>
        <v>16.22106233550539</v>
      </c>
      <c r="C12" s="19">
        <f>+'[1]LT Dsl'!AI50+'[1]auto Dsl'!AI50</f>
        <v>0.3756068266495557</v>
      </c>
      <c r="D12" s="25">
        <f>+'[1]auto CNG'!AI50+'[1]LT CNG'!AI50</f>
        <v>0.018317554906261687</v>
      </c>
      <c r="E12" s="25">
        <f>+'[1]auto FCV'!AI50+'[1]LT FCV'!AI50</f>
        <v>0</v>
      </c>
      <c r="F12" s="25">
        <f>'[1]auto SI PHEV'!BC50+'[1]LT SI PHEV'!BC50</f>
        <v>0</v>
      </c>
      <c r="G12" s="25">
        <f>'[1]auto D PHEV'!BC50+'[1]LT D PHEV'!BC50</f>
        <v>0</v>
      </c>
      <c r="H12" s="25">
        <f>'[1]auto EV'!AI50+'[1]LT EV'!AI50</f>
        <v>9.963170025812419E-05</v>
      </c>
      <c r="I12" s="25">
        <f t="shared" si="3"/>
        <v>16.615086348761466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9">
        <f aca="true" t="shared" si="4" ref="Y12:Y52">+AI12/BU12</f>
        <v>0.12210980643472137</v>
      </c>
      <c r="Z12" s="19"/>
      <c r="AA12" s="19"/>
      <c r="AB12" s="4">
        <f aca="true" t="shared" si="5" ref="AB12:AB52">+B12*ES12</f>
        <v>333.4175614288155</v>
      </c>
      <c r="AC12" s="4">
        <f aca="true" t="shared" si="6" ref="AC12:AC52">+C12*ET12</f>
        <v>7.181368522486502</v>
      </c>
      <c r="AD12" s="4">
        <f aca="true" t="shared" si="7" ref="AD12:AD52">D12*EU12</f>
        <v>0.28133636245810006</v>
      </c>
      <c r="AE12" s="4">
        <f aca="true" t="shared" si="8" ref="AE12:AE52">E12*EY12</f>
        <v>0</v>
      </c>
      <c r="AF12" s="4">
        <f aca="true" t="shared" si="9" ref="AF12:AF52">F12*EW12</f>
        <v>0</v>
      </c>
      <c r="AG12" s="4">
        <f aca="true" t="shared" si="10" ref="AG12:AG52">G12*EX12</f>
        <v>0</v>
      </c>
      <c r="AH12" s="4">
        <f aca="true" t="shared" si="11" ref="AH12:AH52">H12*EV12</f>
        <v>0.004590850908089125</v>
      </c>
      <c r="AI12" s="4">
        <f aca="true" t="shared" si="12" ref="AI12:AI52">+SUM(AB12:AH12)</f>
        <v>340.8848571646681</v>
      </c>
      <c r="AJ12" s="2">
        <f>+EO12*8*(MAX(D$12:D12)-D$12)*(10^9)*8.5136/1000000000</f>
        <v>0</v>
      </c>
      <c r="AK12" s="5">
        <f t="shared" si="0"/>
        <v>0</v>
      </c>
      <c r="AL12" s="5">
        <f t="shared" si="1"/>
        <v>0</v>
      </c>
      <c r="AM12" s="5">
        <f t="shared" si="2"/>
        <v>0</v>
      </c>
      <c r="AN12" s="2">
        <f aca="true" t="shared" si="13" ref="AN12:AN52">AN11+EP12*8*(MAX(E12-E11,0))*(10^9)*8.5136/1000000000</f>
        <v>0</v>
      </c>
      <c r="AO12" s="2">
        <f aca="true" t="shared" si="14" ref="AO12:AO52">AO11+EQ12*8*(MAX(E12-E11,0))*(10^9)*8.5136/1000000000</f>
        <v>0</v>
      </c>
      <c r="AP12" s="3"/>
      <c r="AQ12" s="3">
        <f>'[1]VehFleetValuSummary'!T6</f>
        <v>0</v>
      </c>
      <c r="AR12" s="23">
        <f>'[2]VehPrice'!$E$73</f>
        <v>24344.718506539848</v>
      </c>
      <c r="AS12" s="23">
        <f>'[2]VehPrice'!$E$87</f>
        <v>29367.882392147178</v>
      </c>
      <c r="AT12" s="23">
        <f>'[2]VehPrice'!$E$101</f>
        <v>20450.668595178602</v>
      </c>
      <c r="AU12" s="23">
        <f>'[2]VehPrice'!$E$115</f>
        <v>24335.319366732398</v>
      </c>
      <c r="AV12" s="23">
        <f>'[2]VehPrice'!$E$129</f>
        <v>33777.51089527599</v>
      </c>
      <c r="AW12" s="19">
        <f>'[2]Mkt Shares'!$E$6</f>
        <v>0.7651565022632512</v>
      </c>
      <c r="AX12" s="19">
        <f>'[2]Mkt Shares'!$E$7</f>
        <v>0.04952430269977048</v>
      </c>
      <c r="AY12" s="19">
        <f>'[2]Mkt Shares'!$E$8</f>
        <v>0.00012858427848950365</v>
      </c>
      <c r="AZ12" s="19">
        <f>'[2]Mkt Shares'!$E$9</f>
        <v>0.00010414532532498504</v>
      </c>
      <c r="BA12" s="19">
        <f>'[2]Mkt Shares'!$E$11</f>
        <v>0.006757916668066986</v>
      </c>
      <c r="BB12" s="19">
        <f>'[2]Mkt Shares'!$E$12</f>
        <v>3.362601740338151E-06</v>
      </c>
      <c r="BC12" s="19">
        <f>'[2]Mkt Shares'!$E$13</f>
        <v>0.17832511997622652</v>
      </c>
      <c r="BD12" s="19">
        <f>'[2]Mkt Shares'!$E$14</f>
        <v>0</v>
      </c>
      <c r="BE12" s="5">
        <f>'[1]Fltsummary'!AE20</f>
        <v>0.968233158133935</v>
      </c>
      <c r="BF12" s="5">
        <f>'[1]Fltsummary'!AG20</f>
        <v>0.021192885935690207</v>
      </c>
      <c r="BG12" s="5">
        <f>'[1]Fltsummary'!AJ20</f>
        <v>0</v>
      </c>
      <c r="BH12" s="5">
        <f>'[1]Fltsummary'!AK20</f>
        <v>0</v>
      </c>
      <c r="BI12" s="5">
        <f>'[1]Fltsummary'!AH20</f>
        <v>0.0011903126628617239</v>
      </c>
      <c r="BJ12" s="5">
        <f>'[1]Fltsummary'!AF20</f>
        <v>1.793340601360934E-05</v>
      </c>
      <c r="BK12" s="5">
        <f>'[1]Fltsummary'!AI20</f>
        <v>0.009365709861499595</v>
      </c>
      <c r="BL12" s="5">
        <f>'[1]Fltsummary'!AL20</f>
        <v>0</v>
      </c>
      <c r="BM12" s="3">
        <f>'[1]VMTsummary'!V20</f>
        <v>2695.9105377048645</v>
      </c>
      <c r="BN12" s="3">
        <f>'[1]VMTsummary'!W20</f>
        <v>0.04822339004937051</v>
      </c>
      <c r="BO12" s="3">
        <f>'[1]VMTsummary'!X20</f>
        <v>63.499647321799586</v>
      </c>
      <c r="BP12" s="3">
        <f>'[1]VMTsummary'!Y20</f>
        <v>3.296657786718945</v>
      </c>
      <c r="BQ12" s="3">
        <f>'[1]VMTsummary'!Z20</f>
        <v>28.870497030111466</v>
      </c>
      <c r="BR12" s="3">
        <f>'[1]VMTsummary'!AA20</f>
        <v>0</v>
      </c>
      <c r="BS12" s="3">
        <f>'[1]VMTsummary'!AB20</f>
        <v>0</v>
      </c>
      <c r="BT12" s="3">
        <f>'[1]VMTsummary'!AC20</f>
        <v>0</v>
      </c>
      <c r="BU12" s="3">
        <f>'[1]VMTsummary'!T20</f>
        <v>2791.625563233544</v>
      </c>
      <c r="BV12" s="3"/>
      <c r="BW12" s="7">
        <f>+'[2]SCChoice'!$E$253</f>
        <v>0.7144828299676654</v>
      </c>
      <c r="BX12" s="7">
        <f>+'[2]SCChoice'!$E$254</f>
        <v>0.02844092114937316</v>
      </c>
      <c r="BY12" s="7">
        <f>+'[2]SCChoice'!$E$255</f>
        <v>0.00012858428700012858</v>
      </c>
      <c r="BZ12" s="7">
        <f>+'[2]SCChoice'!$E$256</f>
        <v>0</v>
      </c>
      <c r="CA12" s="7">
        <f>+'[2]SCChoice'!$E$258</f>
        <v>0.010136205258156478</v>
      </c>
      <c r="CB12" s="7">
        <f>+'[2]SCChoice'!$E$259</f>
        <v>4.999950000499995E-06</v>
      </c>
      <c r="CC12" s="7">
        <f>+'[2]SCChoice'!$E$260</f>
        <v>0.2468064593878043</v>
      </c>
      <c r="CD12" s="7">
        <f>+'[2]SCChoice'!$E$261</f>
        <v>0</v>
      </c>
      <c r="CE12" s="7">
        <f>+'[2]LCChoice'!$E$253</f>
        <v>0.6228805058975107</v>
      </c>
      <c r="CF12" s="7">
        <f>+'[2]LCChoice'!$E$254</f>
        <v>0.11991466093252781</v>
      </c>
      <c r="CG12" s="7">
        <f>+'[2]LCChoice'!$E$255</f>
        <v>0.00012858428700012858</v>
      </c>
      <c r="CH12" s="7">
        <f>+'[2]LCChoice'!$E$256</f>
        <v>0.00012858428700012858</v>
      </c>
      <c r="CI12" s="7">
        <f>+'[2]LCChoice'!$E$258</f>
        <v>0.010136205258156478</v>
      </c>
      <c r="CJ12" s="7">
        <f>+'[2]LCChoice'!$E$259</f>
        <v>4.999950000499995E-06</v>
      </c>
      <c r="CK12" s="7">
        <f>+'[2]LCChoice'!$E$260</f>
        <v>0.2468064593878043</v>
      </c>
      <c r="CL12" s="7">
        <f>+'[2]LCChoice'!$E$261</f>
        <v>0</v>
      </c>
      <c r="CM12" s="7">
        <f>+'[2]PUChoice'!$E$253</f>
        <v>0.9880406981243312</v>
      </c>
      <c r="CN12" s="7">
        <f>+'[2]PUChoice'!$E$254</f>
        <v>0.011702133301668641</v>
      </c>
      <c r="CO12" s="7">
        <f>+'[2]PUChoice'!$E$255</f>
        <v>0.00012858428700012858</v>
      </c>
      <c r="CP12" s="7">
        <f>+'[2]PUChoice'!$E$256</f>
        <v>0.00012858428700012858</v>
      </c>
      <c r="CQ12" s="7">
        <f>+'[2]PUChoice'!$E$258</f>
        <v>0</v>
      </c>
      <c r="CR12" s="7">
        <f>+'[2]PUChoice'!$E$259</f>
        <v>0</v>
      </c>
      <c r="CS12" s="7">
        <f>+'[2]PUChoice'!$E$260</f>
        <v>0</v>
      </c>
      <c r="CT12" s="7">
        <f>+'[2]PUChoice'!$E$261</f>
        <v>0</v>
      </c>
      <c r="CU12" s="7">
        <f>+'[2]SSUChoice'!$E$253</f>
        <v>0.9234798272147974</v>
      </c>
      <c r="CV12" s="7">
        <f>+'[2]SSUChoice'!$E$254</f>
        <v>0.004098360655737705</v>
      </c>
      <c r="CW12" s="7">
        <f>+'[2]SSUChoice'!$E$255</f>
        <v>0.00012858428700012858</v>
      </c>
      <c r="CX12" s="7">
        <f>+'[2]SSUChoice'!$E$256</f>
        <v>0.00012858428700012858</v>
      </c>
      <c r="CY12" s="7">
        <f>+'[2]SSUChoice'!$E$258</f>
        <v>9.99990000099999E-06</v>
      </c>
      <c r="CZ12" s="7">
        <f>+'[2]SSUChoice'!$E$259</f>
        <v>4.999950000499995E-06</v>
      </c>
      <c r="DA12" s="7">
        <f>+'[2]SSUChoice'!$E$260</f>
        <v>0.07214964370546319</v>
      </c>
      <c r="DB12" s="7">
        <f>+'[2]SSUChoice'!$E$261</f>
        <v>0</v>
      </c>
      <c r="DC12" s="7">
        <f>+'[2]LSUChoice'!$E$253</f>
        <v>0.706196426424716</v>
      </c>
      <c r="DD12" s="7">
        <f>+'[2]LSUChoice'!$E$254</f>
        <v>0.03660374035532302</v>
      </c>
      <c r="DE12" s="7">
        <f>+'[2]LSUChoice'!$E$255</f>
        <v>0.00012858428700012858</v>
      </c>
      <c r="DF12" s="7">
        <f>+'[2]LSUChoice'!$E$256</f>
        <v>0.00012858428700012858</v>
      </c>
      <c r="DG12" s="7">
        <f>+'[2]LSUChoice'!$E$258</f>
        <v>0.010136205258156478</v>
      </c>
      <c r="DH12" s="7">
        <f>+'[2]LSUChoice'!$E$259</f>
        <v>0</v>
      </c>
      <c r="DI12" s="7">
        <f>+'[2]LSUChoice'!$E$260</f>
        <v>0.2468064593878043</v>
      </c>
      <c r="DJ12" s="7">
        <f>+'[2]LSUChoice'!$E$261</f>
        <v>0</v>
      </c>
      <c r="DK12" s="7">
        <f>+'[2]MPG'!$E$81</f>
        <v>35.42427114991534</v>
      </c>
      <c r="DL12" s="7">
        <f>+'[2]MPG'!$E$97</f>
        <v>33.621138723502355</v>
      </c>
      <c r="DM12" s="7">
        <f>+'[2]MPG'!$E$113</f>
        <v>22.43392064498437</v>
      </c>
      <c r="DN12" s="7">
        <f>+'[2]MPG'!$E$129</f>
        <v>26.32807339294971</v>
      </c>
      <c r="DO12" s="7">
        <f>+'[2]MPG'!$E$145</f>
        <v>24.736743024319683</v>
      </c>
      <c r="DP12" s="7">
        <f>+'[2]MPG'!$E$32</f>
        <v>28.47299879874363</v>
      </c>
      <c r="DQ12" s="7">
        <f>+'[2]MPG'!$E$48</f>
        <v>34.31134002984335</v>
      </c>
      <c r="DR12" s="7">
        <f>+'[2]MPG'!$E$64</f>
        <v>24.595333810894306</v>
      </c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>
        <f>+'[1]HVY TRK ENERGY'!O60*'[1]HVY TRK ENERGY'!K60</f>
        <v>3.8862841756214603</v>
      </c>
      <c r="EF12">
        <f>+'[1]HVY TRK ENERGY'!M60*'[1]HVY TRK ENERGY'!K60</f>
        <v>0.3403728832339919</v>
      </c>
      <c r="EI12" s="4">
        <v>1.05</v>
      </c>
      <c r="EJ12" s="4">
        <v>1.2459642236895334</v>
      </c>
      <c r="EK12" s="4">
        <f>'[3]Fuel $'!B51</f>
        <v>1.8240923375939055</v>
      </c>
      <c r="EL12" s="4">
        <v>1.27</v>
      </c>
      <c r="EM12" s="4">
        <v>1.12</v>
      </c>
      <c r="EN12" s="4">
        <f>'[3]Fuel $'!B$54</f>
        <v>1.8329235881577064</v>
      </c>
      <c r="EO12" s="4">
        <f>+'[3]Fuel $'!$B$21</f>
        <v>0.3821460394997208</v>
      </c>
      <c r="EP12" s="4">
        <f>'[3]Fuel $'!B29</f>
        <v>4.607147196504858</v>
      </c>
      <c r="EQ12" s="4">
        <f>'[3]Fuel $'!B55</f>
        <v>2.655843001483203</v>
      </c>
      <c r="ES12" s="28">
        <v>20.554607</v>
      </c>
      <c r="ET12" s="29">
        <v>19.119377</v>
      </c>
      <c r="EU12" s="29">
        <v>15.358838223650025</v>
      </c>
      <c r="EV12" s="29">
        <v>46.078215027899994</v>
      </c>
      <c r="EW12" s="29">
        <v>46.078215027899994</v>
      </c>
      <c r="EX12" s="29">
        <v>46.078215027899994</v>
      </c>
      <c r="EY12" s="29">
        <v>72.8</v>
      </c>
    </row>
    <row r="13" spans="1:163" ht="12.75">
      <c r="A13">
        <v>2011</v>
      </c>
      <c r="B13" s="19">
        <f>+'[1]LT ICE'!AI51+'[1]LT SI HEV GAS'!AI51+'[1]LT SI PHEV'!AI51-'[1]LT SI PHEV'!BC51+'[1]LT D PHEV'!AI51-'[1]LT D PHEV'!BC51+'[1]auto ICE'!AI51+'[1]auto SI HEV Gas'!AI51+'[1]auto SI PHEV'!AI51-'[1]auto SI PHEV'!BC51+'[1]auto D PHEV'!AI51-'[1]auto D PHEV'!BC51</f>
        <v>16.55136838387144</v>
      </c>
      <c r="C13" s="19">
        <f>+'[1]LT Dsl'!AI51+'[1]auto Dsl'!AI51</f>
        <v>0.37538593609764126</v>
      </c>
      <c r="D13" s="25">
        <f>+'[1]auto CNG'!AI51+'[1]LT CNG'!AI51</f>
        <v>0.01839566206559345</v>
      </c>
      <c r="E13" s="25">
        <f>+'[1]auto FCV'!AI51+'[1]LT FCV'!AI51</f>
        <v>0</v>
      </c>
      <c r="F13" s="25">
        <f>'[1]auto SI PHEV'!BC51+'[1]LT SI PHEV'!BC51</f>
        <v>0.0003086878636676008</v>
      </c>
      <c r="G13" s="25">
        <f>'[1]auto D PHEV'!BC51+'[1]LT D PHEV'!BC51</f>
        <v>0</v>
      </c>
      <c r="H13" s="25">
        <f>'[1]auto EV'!AI51+'[1]LT EV'!AI51</f>
        <v>9.605091661152147E-05</v>
      </c>
      <c r="I13" s="25">
        <f t="shared" si="3"/>
        <v>16.945554720814954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9">
        <f t="shared" si="4"/>
        <v>0.11701712840997346</v>
      </c>
      <c r="Z13" s="19"/>
      <c r="AA13" s="19"/>
      <c r="AB13" s="4">
        <f t="shared" si="5"/>
        <v>328.60963647157587</v>
      </c>
      <c r="AC13" s="4">
        <f t="shared" si="6"/>
        <v>6.923310989534793</v>
      </c>
      <c r="AD13" s="4">
        <f t="shared" si="7"/>
        <v>0.28850046652066375</v>
      </c>
      <c r="AE13" s="4">
        <f t="shared" si="8"/>
        <v>0</v>
      </c>
      <c r="AF13" s="4">
        <f t="shared" si="9"/>
        <v>0.014181700982175909</v>
      </c>
      <c r="AG13" s="4">
        <f t="shared" si="10"/>
        <v>0</v>
      </c>
      <c r="AH13" s="4">
        <f t="shared" si="11"/>
        <v>0.004549004012546612</v>
      </c>
      <c r="AI13" s="4">
        <f t="shared" si="12"/>
        <v>335.8401786326261</v>
      </c>
      <c r="AJ13" s="2">
        <f>+EO13*8*(MAX(D$12:D13)-D$12)*(10^9)*8.5136/1000000000</f>
        <v>0.0020329347280396513</v>
      </c>
      <c r="AK13" s="5">
        <f t="shared" si="0"/>
        <v>0.02209281078608373</v>
      </c>
      <c r="AL13" s="5">
        <f t="shared" si="1"/>
        <v>0</v>
      </c>
      <c r="AM13" s="5">
        <f t="shared" si="2"/>
        <v>0</v>
      </c>
      <c r="AN13" s="2">
        <f t="shared" si="13"/>
        <v>0</v>
      </c>
      <c r="AO13" s="2">
        <f t="shared" si="14"/>
        <v>0</v>
      </c>
      <c r="AP13" s="3"/>
      <c r="AQ13" s="3">
        <f>'[1]VehFleetValuSummary'!T7</f>
        <v>0</v>
      </c>
      <c r="BE13" s="5">
        <f>'[1]Fltsummary'!AE21</f>
        <v>0.9662567134910478</v>
      </c>
      <c r="BF13" s="5">
        <f>'[1]Fltsummary'!AG21</f>
        <v>0.021035656273944964</v>
      </c>
      <c r="BG13" s="5">
        <f>'[1]Fltsummary'!AJ21</f>
        <v>0.00011401733160783278</v>
      </c>
      <c r="BH13" s="5">
        <f>'[1]Fltsummary'!AK21</f>
        <v>0</v>
      </c>
      <c r="BI13" s="5">
        <f>'[1]Fltsummary'!AH21</f>
        <v>0.0011803748527777313</v>
      </c>
      <c r="BJ13" s="5">
        <f>'[1]Fltsummary'!AF21</f>
        <v>1.714862454816032E-05</v>
      </c>
      <c r="BK13" s="5">
        <f>'[1]Fltsummary'!AI21</f>
        <v>0.011396089426073517</v>
      </c>
      <c r="BL13" s="5">
        <f>'[1]Fltsummary'!AL21</f>
        <v>0</v>
      </c>
      <c r="BM13" s="3">
        <f>'[1]VMTsummary'!V21</f>
        <v>2766.15906340966</v>
      </c>
      <c r="BN13" s="3">
        <f>'[1]VMTsummary'!W21</f>
        <v>0.046639428668010775</v>
      </c>
      <c r="BO13" s="3">
        <f>'[1]VMTsummary'!X21</f>
        <v>64.172162763572</v>
      </c>
      <c r="BP13" s="3">
        <f>'[1]VMTsummary'!Y21</f>
        <v>3.303162173290319</v>
      </c>
      <c r="BQ13" s="3">
        <f>'[1]VMTsummary'!Z21</f>
        <v>35.90002519541741</v>
      </c>
      <c r="BR13" s="3">
        <f>'[1]VMTsummary'!AA21</f>
        <v>0.4276645224307216</v>
      </c>
      <c r="BS13" s="3">
        <f>'[1]VMTsummary'!AB21</f>
        <v>0</v>
      </c>
      <c r="BT13" s="3">
        <f>'[1]VMTsummary'!AC21</f>
        <v>0</v>
      </c>
      <c r="BU13" s="3">
        <f>'[1]VMTsummary'!T21</f>
        <v>2870.008717493038</v>
      </c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>
        <f>+'[1]HVY TRK ENERGY'!O61*'[1]HVY TRK ENERGY'!K61</f>
        <v>4.072334164432879</v>
      </c>
      <c r="EF13">
        <f>+'[1]HVY TRK ENERGY'!M61*'[1]HVY TRK ENERGY'!K61</f>
        <v>0.3619828482365021</v>
      </c>
      <c r="EI13" s="4">
        <f aca="true" t="shared" si="15" ref="EI13:EM16">+EI12+(EI$17-EI$12)/5</f>
        <v>1.0508196596090005</v>
      </c>
      <c r="EJ13" s="4">
        <f t="shared" si="15"/>
        <v>1.2459642236895334</v>
      </c>
      <c r="EK13" s="4">
        <f t="shared" si="15"/>
        <v>1.7638814603326711</v>
      </c>
      <c r="EL13" s="4">
        <f t="shared" si="15"/>
        <v>1.2702434127826299</v>
      </c>
      <c r="EM13" s="4">
        <f t="shared" si="15"/>
        <v>1.119969301944967</v>
      </c>
      <c r="EN13" s="4">
        <f aca="true" t="shared" si="16" ref="EN13:EO16">+EN12+(EN$17-EN$12)/5</f>
        <v>1.7724009538313448</v>
      </c>
      <c r="EO13" s="4">
        <f t="shared" si="16"/>
        <v>0.3821460394997208</v>
      </c>
      <c r="EP13" s="4">
        <f aca="true" t="shared" si="17" ref="EP13:EQ16">+EP12+(EP$17-EP$12)/5</f>
        <v>4.607147196504858</v>
      </c>
      <c r="EQ13" s="4">
        <f t="shared" si="17"/>
        <v>2.655843001483203</v>
      </c>
      <c r="ES13" s="4">
        <f aca="true" t="shared" si="18" ref="ES13:EY16">+ES12+(ES$17-ES$12)/5</f>
        <v>19.8539256</v>
      </c>
      <c r="ET13" s="4">
        <f t="shared" si="18"/>
        <v>18.4431816</v>
      </c>
      <c r="EU13" s="4">
        <f t="shared" si="18"/>
        <v>15.68307057892002</v>
      </c>
      <c r="EV13" s="4">
        <f t="shared" si="18"/>
        <v>47.36033942232001</v>
      </c>
      <c r="EW13" s="4">
        <f t="shared" si="18"/>
        <v>45.94188062232001</v>
      </c>
      <c r="EX13" s="4">
        <f t="shared" si="18"/>
        <v>47.372062222320004</v>
      </c>
      <c r="EY13" s="4">
        <f t="shared" si="18"/>
        <v>76.4232</v>
      </c>
      <c r="FA13" s="4"/>
      <c r="FB13" s="4"/>
      <c r="FC13" s="4"/>
      <c r="FD13" s="4"/>
      <c r="FE13" s="4"/>
      <c r="FF13" s="4"/>
      <c r="FG13" s="4"/>
    </row>
    <row r="14" spans="1:163" ht="12.75">
      <c r="A14">
        <v>2012</v>
      </c>
      <c r="B14" s="19">
        <f>+'[1]LT ICE'!AI52+'[1]LT SI HEV GAS'!AI52+'[1]LT SI PHEV'!AI52-'[1]LT SI PHEV'!BC52+'[1]LT D PHEV'!AI52-'[1]LT D PHEV'!BC52+'[1]auto ICE'!AI52+'[1]auto SI HEV Gas'!AI52+'[1]auto SI PHEV'!AI52-'[1]auto SI PHEV'!BC52+'[1]auto D PHEV'!AI52-'[1]auto D PHEV'!BC52</f>
        <v>16.578952934973596</v>
      </c>
      <c r="C14" s="19">
        <f>+'[1]LT Dsl'!AI52+'[1]auto Dsl'!AI52</f>
        <v>0.3660477045688801</v>
      </c>
      <c r="D14" s="25">
        <f>+'[1]auto CNG'!AI52+'[1]LT CNG'!AI52</f>
        <v>0.01781384762595469</v>
      </c>
      <c r="E14" s="25">
        <f>+'[1]auto FCV'!AI52+'[1]LT FCV'!AI52</f>
        <v>0</v>
      </c>
      <c r="F14" s="25">
        <f>'[1]auto SI PHEV'!BC52+'[1]LT SI PHEV'!BC52</f>
        <v>0.0006836486931463051</v>
      </c>
      <c r="G14" s="25">
        <f>'[1]auto D PHEV'!BC52+'[1]LT D PHEV'!BC52</f>
        <v>0</v>
      </c>
      <c r="H14" s="25">
        <f>'[1]auto EV'!AI52+'[1]LT EV'!AI52</f>
        <v>8.975726506176926E-05</v>
      </c>
      <c r="I14" s="25">
        <f t="shared" si="3"/>
        <v>16.963587893126643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9">
        <f t="shared" si="4"/>
        <v>0.11171899517445577</v>
      </c>
      <c r="Z14" s="19"/>
      <c r="AA14" s="19"/>
      <c r="AB14" s="4">
        <f t="shared" si="5"/>
        <v>317.540734143856</v>
      </c>
      <c r="AC14" s="4">
        <f t="shared" si="6"/>
        <v>6.503564515616969</v>
      </c>
      <c r="AD14" s="4">
        <f t="shared" si="7"/>
        <v>0.28515165537215836</v>
      </c>
      <c r="AE14" s="4">
        <f t="shared" si="8"/>
        <v>0</v>
      </c>
      <c r="AF14" s="4">
        <f t="shared" si="9"/>
        <v>0.03131490180992699</v>
      </c>
      <c r="AG14" s="4">
        <f t="shared" si="10"/>
        <v>0</v>
      </c>
      <c r="AH14" s="4">
        <f t="shared" si="11"/>
        <v>0.004366014518056655</v>
      </c>
      <c r="AI14" s="4">
        <f t="shared" si="12"/>
        <v>324.3651312311731</v>
      </c>
      <c r="AJ14" s="2">
        <f>+EO14*8*(MAX(D$12:D14)-D$12)*(10^9)*8.5136/1000000000</f>
        <v>0.0020329347280396513</v>
      </c>
      <c r="AK14" s="5">
        <f t="shared" si="0"/>
        <v>0.0489497146868364</v>
      </c>
      <c r="AL14" s="5">
        <f t="shared" si="1"/>
        <v>0</v>
      </c>
      <c r="AM14" s="5">
        <f t="shared" si="2"/>
        <v>0</v>
      </c>
      <c r="AN14" s="2">
        <f t="shared" si="13"/>
        <v>0</v>
      </c>
      <c r="AO14" s="2">
        <f t="shared" si="14"/>
        <v>0</v>
      </c>
      <c r="AP14" s="3"/>
      <c r="AQ14" s="3">
        <f>'[1]VehFleetValuSummary'!T8</f>
        <v>0</v>
      </c>
      <c r="BE14" s="5">
        <f>'[1]Fltsummary'!AE22</f>
        <v>0.9639669055497675</v>
      </c>
      <c r="BF14" s="5">
        <f>'[1]Fltsummary'!AG22</f>
        <v>0.02076268247298801</v>
      </c>
      <c r="BG14" s="5">
        <f>'[1]Fltsummary'!AJ22</f>
        <v>0.00026301608033509137</v>
      </c>
      <c r="BH14" s="5">
        <f>'[1]Fltsummary'!AK22</f>
        <v>0</v>
      </c>
      <c r="BI14" s="5">
        <f>'[1]Fltsummary'!AH22</f>
        <v>0.0011454568662525098</v>
      </c>
      <c r="BJ14" s="5">
        <f>'[1]Fltsummary'!AF22</f>
        <v>1.6144481618196953E-05</v>
      </c>
      <c r="BK14" s="5">
        <f>'[1]Fltsummary'!AI22</f>
        <v>0.013845794549038462</v>
      </c>
      <c r="BL14" s="5">
        <f>'[1]Fltsummary'!AL22</f>
        <v>0</v>
      </c>
      <c r="BM14" s="3">
        <f>'[1]VMTsummary'!V22</f>
        <v>2791.841786307331</v>
      </c>
      <c r="BN14" s="3">
        <f>'[1]VMTsummary'!W22</f>
        <v>0.04380341648377696</v>
      </c>
      <c r="BO14" s="3">
        <f>'[1]VMTsummary'!X22</f>
        <v>63.41303842536193</v>
      </c>
      <c r="BP14" s="3">
        <f>'[1]VMTsummary'!Y22</f>
        <v>3.192849631434874</v>
      </c>
      <c r="BQ14" s="3">
        <f>'[1]VMTsummary'!Z22</f>
        <v>43.922839771737685</v>
      </c>
      <c r="BR14" s="3">
        <f>'[1]VMTsummary'!AA22</f>
        <v>0.9874783970138958</v>
      </c>
      <c r="BS14" s="3">
        <f>'[1]VMTsummary'!AB22</f>
        <v>0</v>
      </c>
      <c r="BT14" s="3">
        <f>'[1]VMTsummary'!AC22</f>
        <v>0</v>
      </c>
      <c r="BU14" s="3">
        <f>'[1]VMTsummary'!T22</f>
        <v>2903.401795949363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>
        <f>+'[1]HVY TRK ENERGY'!O62*'[1]HVY TRK ENERGY'!K62</f>
        <v>4.270143808277982</v>
      </c>
      <c r="EF14">
        <f>+'[1]HVY TRK ENERGY'!M62*'[1]HVY TRK ENERGY'!K62</f>
        <v>0.3696326598774136</v>
      </c>
      <c r="EI14" s="4">
        <f t="shared" si="15"/>
        <v>1.051639319218001</v>
      </c>
      <c r="EJ14" s="4">
        <f t="shared" si="15"/>
        <v>1.2459642236895334</v>
      </c>
      <c r="EK14" s="4">
        <f t="shared" si="15"/>
        <v>1.7036705830714367</v>
      </c>
      <c r="EL14" s="4">
        <f t="shared" si="15"/>
        <v>1.2704868255652597</v>
      </c>
      <c r="EM14" s="4">
        <f t="shared" si="15"/>
        <v>1.119938603889934</v>
      </c>
      <c r="EN14" s="4">
        <f t="shared" si="16"/>
        <v>1.7118783195049831</v>
      </c>
      <c r="EO14" s="4">
        <f t="shared" si="16"/>
        <v>0.3821460394997208</v>
      </c>
      <c r="EP14" s="4">
        <f t="shared" si="17"/>
        <v>4.607147196504858</v>
      </c>
      <c r="EQ14" s="4">
        <f t="shared" si="17"/>
        <v>2.655843001483203</v>
      </c>
      <c r="ES14" s="4">
        <f t="shared" si="18"/>
        <v>19.1532442</v>
      </c>
      <c r="ET14" s="4">
        <f t="shared" si="18"/>
        <v>17.766986199999998</v>
      </c>
      <c r="EU14" s="4">
        <f t="shared" si="18"/>
        <v>16.007302934190015</v>
      </c>
      <c r="EV14" s="4">
        <f t="shared" si="18"/>
        <v>48.642463816740026</v>
      </c>
      <c r="EW14" s="4">
        <f t="shared" si="18"/>
        <v>45.80554621674002</v>
      </c>
      <c r="EX14" s="4">
        <f t="shared" si="18"/>
        <v>48.665909416740014</v>
      </c>
      <c r="EY14" s="4">
        <f t="shared" si="18"/>
        <v>80.04639999999999</v>
      </c>
      <c r="FA14" s="4"/>
      <c r="FB14" s="4"/>
      <c r="FC14" s="4"/>
      <c r="FD14" s="4"/>
      <c r="FE14" s="4"/>
      <c r="FF14" s="4"/>
      <c r="FG14" s="4"/>
    </row>
    <row r="15" spans="1:157" ht="12.75">
      <c r="A15">
        <v>2013</v>
      </c>
      <c r="B15" s="19">
        <f>+'[1]LT ICE'!AI53+'[1]LT SI HEV GAS'!AI53+'[1]LT SI PHEV'!AI53-'[1]LT SI PHEV'!BC53+'[1]LT D PHEV'!AI53-'[1]LT D PHEV'!BC53+'[1]auto ICE'!AI53+'[1]auto SI HEV Gas'!AI53+'[1]auto SI PHEV'!AI53-'[1]auto SI PHEV'!BC53+'[1]auto D PHEV'!AI53-'[1]auto D PHEV'!BC53</f>
        <v>16.53115037751434</v>
      </c>
      <c r="C15" s="19">
        <f>+'[1]LT Dsl'!AI53+'[1]auto Dsl'!AI53</f>
        <v>0.3617066117873868</v>
      </c>
      <c r="D15" s="25">
        <f>+'[1]auto CNG'!AI53+'[1]LT CNG'!AI53</f>
        <v>0.016950048543542172</v>
      </c>
      <c r="E15" s="25">
        <f>+'[1]auto FCV'!AI53+'[1]LT FCV'!AI53</f>
        <v>0</v>
      </c>
      <c r="F15" s="25">
        <f>'[1]auto SI PHEV'!BC53+'[1]LT SI PHEV'!BC53</f>
        <v>0.0011713939126501928</v>
      </c>
      <c r="G15" s="25">
        <f>'[1]auto D PHEV'!BC53+'[1]LT D PHEV'!BC53</f>
        <v>0</v>
      </c>
      <c r="H15" s="25">
        <f>'[1]auto EV'!AI53+'[1]LT EV'!AI53</f>
        <v>8.325513873857067E-05</v>
      </c>
      <c r="I15" s="25">
        <f t="shared" si="3"/>
        <v>16.911061686896655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9">
        <f t="shared" si="4"/>
        <v>0.10634890155689</v>
      </c>
      <c r="Z15" s="19"/>
      <c r="AA15" s="19"/>
      <c r="AB15" s="4">
        <f t="shared" si="5"/>
        <v>305.042090497327</v>
      </c>
      <c r="AC15" s="4">
        <f t="shared" si="6"/>
        <v>6.181852033035041</v>
      </c>
      <c r="AD15" s="4">
        <f t="shared" si="7"/>
        <v>0.27682031594691925</v>
      </c>
      <c r="AE15" s="4">
        <f t="shared" si="8"/>
        <v>0</v>
      </c>
      <c r="AF15" s="4">
        <f t="shared" si="9"/>
        <v>0.053496636711125145</v>
      </c>
      <c r="AG15" s="4">
        <f t="shared" si="10"/>
        <v>0</v>
      </c>
      <c r="AH15" s="4">
        <f t="shared" si="11"/>
        <v>0.004156478517986139</v>
      </c>
      <c r="AI15" s="4">
        <f t="shared" si="12"/>
        <v>311.5584159615381</v>
      </c>
      <c r="AJ15" s="2">
        <f>+EO15*8*(MAX(D$12:D15)-D$12)*(10^9)*8.5136/1000000000</f>
        <v>0.0020329347280396513</v>
      </c>
      <c r="AK15" s="5">
        <f t="shared" si="0"/>
        <v>0.08391213001453808</v>
      </c>
      <c r="AL15" s="5">
        <f t="shared" si="1"/>
        <v>0</v>
      </c>
      <c r="AM15" s="5">
        <f t="shared" si="2"/>
        <v>0</v>
      </c>
      <c r="AN15" s="2">
        <f t="shared" si="13"/>
        <v>0</v>
      </c>
      <c r="AO15" s="2">
        <f t="shared" si="14"/>
        <v>0</v>
      </c>
      <c r="AP15" s="3"/>
      <c r="AQ15" s="3">
        <f>'[1]VehFleetValuSummary'!T9</f>
        <v>0</v>
      </c>
      <c r="BE15" s="5">
        <f>'[1]Fltsummary'!AE23</f>
        <v>0.9610461106374464</v>
      </c>
      <c r="BF15" s="5">
        <f>'[1]Fltsummary'!AG23</f>
        <v>0.020836886328557562</v>
      </c>
      <c r="BG15" s="5">
        <f>'[1]Fltsummary'!AJ23</f>
        <v>0.0004579230065040149</v>
      </c>
      <c r="BH15" s="5">
        <f>'[1]Fltsummary'!AK23</f>
        <v>0</v>
      </c>
      <c r="BI15" s="5">
        <f>'[1]Fltsummary'!AH23</f>
        <v>0.0010902241064697936</v>
      </c>
      <c r="BJ15" s="5">
        <f>'[1]Fltsummary'!AF23</f>
        <v>1.510201319642341E-05</v>
      </c>
      <c r="BK15" s="5">
        <f>'[1]Fltsummary'!AI23</f>
        <v>0.016553753907825812</v>
      </c>
      <c r="BL15" s="5">
        <f>'[1]Fltsummary'!AL23</f>
        <v>0</v>
      </c>
      <c r="BM15" s="3">
        <f>'[1]VMTsummary'!V23</f>
        <v>2808.218886662803</v>
      </c>
      <c r="BN15" s="3">
        <f>'[1]VMTsummary'!W23</f>
        <v>0.0409060687569166</v>
      </c>
      <c r="BO15" s="3">
        <f>'[1]VMTsummary'!X23</f>
        <v>63.861684781727156</v>
      </c>
      <c r="BP15" s="3">
        <f>'[1]VMTsummary'!Y23</f>
        <v>3.0313369616652803</v>
      </c>
      <c r="BQ15" s="3">
        <f>'[1]VMTsummary'!Z23</f>
        <v>52.724242134947644</v>
      </c>
      <c r="BR15" s="3">
        <f>'[1]VMTsummary'!AA23</f>
        <v>1.7104746244865638</v>
      </c>
      <c r="BS15" s="3">
        <f>'[1]VMTsummary'!AB23</f>
        <v>0</v>
      </c>
      <c r="BT15" s="3">
        <f>'[1]VMTsummary'!AC23</f>
        <v>0</v>
      </c>
      <c r="BU15" s="3">
        <f>'[1]VMTsummary'!T23</f>
        <v>2929.587531234386</v>
      </c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>
        <f>+'[1]HVY TRK ENERGY'!O63*'[1]HVY TRK ENERGY'!K63</f>
        <v>4.404699053231761</v>
      </c>
      <c r="EF15">
        <f>+'[1]HVY TRK ENERGY'!M63*'[1]HVY TRK ENERGY'!K63</f>
        <v>0.36865260386472726</v>
      </c>
      <c r="EI15" s="4">
        <f t="shared" si="15"/>
        <v>1.0524589788270013</v>
      </c>
      <c r="EJ15" s="4">
        <f t="shared" si="15"/>
        <v>1.2459642236895334</v>
      </c>
      <c r="EK15" s="4">
        <f t="shared" si="15"/>
        <v>1.6434597058102023</v>
      </c>
      <c r="EL15" s="4">
        <f t="shared" si="15"/>
        <v>1.2707302383478896</v>
      </c>
      <c r="EM15" s="4">
        <f t="shared" si="15"/>
        <v>1.1199079058349009</v>
      </c>
      <c r="EN15" s="4">
        <f t="shared" si="16"/>
        <v>1.6513556851786215</v>
      </c>
      <c r="EO15" s="4">
        <f t="shared" si="16"/>
        <v>0.3821460394997208</v>
      </c>
      <c r="EP15" s="4">
        <f t="shared" si="17"/>
        <v>4.607147196504858</v>
      </c>
      <c r="EQ15" s="4">
        <f t="shared" si="17"/>
        <v>2.655843001483203</v>
      </c>
      <c r="ES15" s="4">
        <f t="shared" si="18"/>
        <v>18.4525628</v>
      </c>
      <c r="ET15" s="4">
        <f t="shared" si="18"/>
        <v>17.090790799999997</v>
      </c>
      <c r="EU15" s="4">
        <f t="shared" si="18"/>
        <v>16.33153528946001</v>
      </c>
      <c r="EV15" s="4">
        <f t="shared" si="18"/>
        <v>49.92458821116004</v>
      </c>
      <c r="EW15" s="4">
        <f t="shared" si="18"/>
        <v>45.66921181116003</v>
      </c>
      <c r="EX15" s="4">
        <f t="shared" si="18"/>
        <v>49.959756611160024</v>
      </c>
      <c r="EY15" s="4">
        <f t="shared" si="18"/>
        <v>83.66959999999999</v>
      </c>
      <c r="FA15" s="4"/>
    </row>
    <row r="16" spans="1:155" ht="12.75">
      <c r="A16">
        <v>2014</v>
      </c>
      <c r="B16" s="19">
        <f>+'[1]LT ICE'!AI54+'[1]LT SI HEV GAS'!AI54+'[1]LT SI PHEV'!AI54-'[1]LT SI PHEV'!BC54+'[1]LT D PHEV'!AI54-'[1]LT D PHEV'!BC54+'[1]auto ICE'!AI54+'[1]auto SI HEV Gas'!AI54+'[1]auto SI PHEV'!AI54-'[1]auto SI PHEV'!BC54+'[1]auto D PHEV'!AI54-'[1]auto D PHEV'!BC54</f>
        <v>16.48128784728379</v>
      </c>
      <c r="C16" s="19">
        <f>+'[1]LT Dsl'!AI54+'[1]auto Dsl'!AI54</f>
        <v>0.35945196486099396</v>
      </c>
      <c r="D16" s="25">
        <f>+'[1]auto CNG'!AI54+'[1]LT CNG'!AI54</f>
        <v>0.016004852788618396</v>
      </c>
      <c r="E16" s="25">
        <f>+'[1]auto FCV'!AI54+'[1]LT FCV'!AI54</f>
        <v>0</v>
      </c>
      <c r="F16" s="25">
        <f>'[1]auto SI PHEV'!BC54+'[1]LT SI PHEV'!BC54</f>
        <v>0.0018247510485099748</v>
      </c>
      <c r="G16" s="25">
        <f>'[1]auto D PHEV'!BC54+'[1]LT D PHEV'!BC54</f>
        <v>0</v>
      </c>
      <c r="H16" s="25">
        <f>'[1]auto EV'!AI54+'[1]LT EV'!AI54</f>
        <v>7.744830213423078E-05</v>
      </c>
      <c r="I16" s="25">
        <f t="shared" si="3"/>
        <v>16.85864686428405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9">
        <f t="shared" si="4"/>
        <v>0.1010029587109659</v>
      </c>
      <c r="Z16" s="19"/>
      <c r="AA16" s="19"/>
      <c r="AB16" s="4">
        <f t="shared" si="5"/>
        <v>292.57386718424317</v>
      </c>
      <c r="AC16" s="4">
        <f t="shared" si="6"/>
        <v>5.900258568928232</v>
      </c>
      <c r="AD16" s="4">
        <f t="shared" si="7"/>
        <v>0.26657310923533706</v>
      </c>
      <c r="AE16" s="4">
        <f t="shared" si="8"/>
        <v>0</v>
      </c>
      <c r="AF16" s="4">
        <f t="shared" si="9"/>
        <v>0.08308616578750833</v>
      </c>
      <c r="AG16" s="4">
        <f t="shared" si="10"/>
        <v>0</v>
      </c>
      <c r="AH16" s="4">
        <f t="shared" si="11"/>
        <v>0.003965872949177688</v>
      </c>
      <c r="AI16" s="4">
        <f t="shared" si="12"/>
        <v>298.82775090114336</v>
      </c>
      <c r="AJ16" s="2">
        <f>+EO16*8*(MAX(D$12:D16)-D$12)*(10^9)*8.5136/1000000000</f>
        <v>0.0020329347280396513</v>
      </c>
      <c r="AK16" s="5">
        <f t="shared" si="0"/>
        <v>0.13078236638060942</v>
      </c>
      <c r="AL16" s="5">
        <f t="shared" si="1"/>
        <v>0</v>
      </c>
      <c r="AM16" s="5">
        <f t="shared" si="2"/>
        <v>0</v>
      </c>
      <c r="AN16" s="2">
        <f t="shared" si="13"/>
        <v>0</v>
      </c>
      <c r="AO16" s="2">
        <f t="shared" si="14"/>
        <v>0</v>
      </c>
      <c r="AP16" s="3"/>
      <c r="AQ16" s="3">
        <f>'[1]VehFleetValuSummary'!T10</f>
        <v>0</v>
      </c>
      <c r="BE16" s="5">
        <f>'[1]Fltsummary'!AE24</f>
        <v>0.9578456842543498</v>
      </c>
      <c r="BF16" s="5">
        <f>'[1]Fltsummary'!AG24</f>
        <v>0.02100660255090923</v>
      </c>
      <c r="BG16" s="5">
        <f>'[1]Fltsummary'!AJ24</f>
        <v>0.000708284967789955</v>
      </c>
      <c r="BH16" s="5">
        <f>'[1]Fltsummary'!AK24</f>
        <v>0</v>
      </c>
      <c r="BI16" s="5">
        <f>'[1]Fltsummary'!AH24</f>
        <v>0.0010252709100515484</v>
      </c>
      <c r="BJ16" s="5">
        <f>'[1]Fltsummary'!AF24</f>
        <v>1.4141396277188587E-05</v>
      </c>
      <c r="BK16" s="5">
        <f>'[1]Fltsummary'!AI24</f>
        <v>0.019400015920622172</v>
      </c>
      <c r="BL16" s="5">
        <f>'[1]Fltsummary'!AL24</f>
        <v>0</v>
      </c>
      <c r="BM16" s="3">
        <f>'[1]VMTsummary'!V24</f>
        <v>2826.2715451771473</v>
      </c>
      <c r="BN16" s="3">
        <f>'[1]VMTsummary'!W24</f>
        <v>0.03838877888399317</v>
      </c>
      <c r="BO16" s="3">
        <f>'[1]VMTsummary'!X24</f>
        <v>64.8000106999659</v>
      </c>
      <c r="BP16" s="3">
        <f>'[1]VMTsummary'!Y24</f>
        <v>2.8567234345769186</v>
      </c>
      <c r="BQ16" s="3">
        <f>'[1]VMTsummary'!Z24</f>
        <v>62.0120517231261</v>
      </c>
      <c r="BR16" s="3">
        <f>'[1]VMTsummary'!AA24</f>
        <v>2.6252133273166023</v>
      </c>
      <c r="BS16" s="3">
        <f>'[1]VMTsummary'!AB24</f>
        <v>0</v>
      </c>
      <c r="BT16" s="3">
        <f>'[1]VMTsummary'!AC24</f>
        <v>0</v>
      </c>
      <c r="BU16" s="3">
        <f>'[1]VMTsummary'!T24</f>
        <v>2958.603933141016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>
        <f>+'[1]HVY TRK ENERGY'!O64*'[1]HVY TRK ENERGY'!K64</f>
        <v>4.486840846777481</v>
      </c>
      <c r="EF16">
        <f>+'[1]HVY TRK ENERGY'!M64*'[1]HVY TRK ENERGY'!K64</f>
        <v>0.3640381664260406</v>
      </c>
      <c r="EI16" s="4">
        <f t="shared" si="15"/>
        <v>1.0532786384360018</v>
      </c>
      <c r="EJ16" s="4">
        <f t="shared" si="15"/>
        <v>1.2459642236895334</v>
      </c>
      <c r="EK16" s="4">
        <f t="shared" si="15"/>
        <v>1.5832488285489679</v>
      </c>
      <c r="EL16" s="4">
        <f t="shared" si="15"/>
        <v>1.2709736511305194</v>
      </c>
      <c r="EM16" s="4">
        <f t="shared" si="15"/>
        <v>1.1198772077798678</v>
      </c>
      <c r="EN16" s="4">
        <f t="shared" si="16"/>
        <v>1.59083305085226</v>
      </c>
      <c r="EO16" s="4">
        <f t="shared" si="16"/>
        <v>0.3821460394997208</v>
      </c>
      <c r="EP16" s="4">
        <f t="shared" si="17"/>
        <v>4.607147196504858</v>
      </c>
      <c r="EQ16" s="4">
        <f t="shared" si="17"/>
        <v>2.655843001483203</v>
      </c>
      <c r="ES16" s="4">
        <f t="shared" si="18"/>
        <v>17.7518814</v>
      </c>
      <c r="ET16" s="4">
        <f t="shared" si="18"/>
        <v>16.414595399999996</v>
      </c>
      <c r="EU16" s="4">
        <f t="shared" si="18"/>
        <v>16.655767644730005</v>
      </c>
      <c r="EV16" s="4">
        <f t="shared" si="18"/>
        <v>51.20671260558006</v>
      </c>
      <c r="EW16" s="4">
        <f t="shared" si="18"/>
        <v>45.532877405580045</v>
      </c>
      <c r="EX16" s="4">
        <f t="shared" si="18"/>
        <v>51.253603805580035</v>
      </c>
      <c r="EY16" s="4">
        <f t="shared" si="18"/>
        <v>87.29279999999999</v>
      </c>
    </row>
    <row r="17" spans="1:155" ht="12.75">
      <c r="A17">
        <v>2015</v>
      </c>
      <c r="B17" s="19">
        <f>+'[1]LT ICE'!AI55+'[1]LT SI HEV GAS'!AI55+'[1]LT SI PHEV'!AI55-'[1]LT SI PHEV'!BC55+'[1]LT D PHEV'!AI55-'[1]LT D PHEV'!BC55+'[1]auto ICE'!AI55+'[1]auto SI HEV Gas'!AI55+'[1]auto SI PHEV'!AI55-'[1]auto SI PHEV'!BC55+'[1]auto D PHEV'!AI55-'[1]auto D PHEV'!BC55</f>
        <v>15.297598166715604</v>
      </c>
      <c r="C17" s="19">
        <f>+'[1]LT Dsl'!AI55+'[1]auto Dsl'!AI55</f>
        <v>0.6059274206111662</v>
      </c>
      <c r="D17" s="25">
        <f>+'[1]auto CNG'!AI55+'[1]LT CNG'!AI55</f>
        <v>0.013736202350346473</v>
      </c>
      <c r="E17" s="25">
        <f>+'[1]auto FCV'!AI55+'[1]LT FCV'!AI55</f>
        <v>0</v>
      </c>
      <c r="F17" s="25">
        <f>'[1]auto SI PHEV'!BC55+'[1]LT SI PHEV'!BC55</f>
        <v>0.0017022635164176125</v>
      </c>
      <c r="G17" s="25">
        <f>'[1]auto D PHEV'!BC55+'[1]LT D PHEV'!BC55</f>
        <v>0</v>
      </c>
      <c r="H17" s="25">
        <f>'[1]auto EV'!AI55+'[1]LT EV'!AI55</f>
        <v>6.394012654221728E-05</v>
      </c>
      <c r="I17" s="25">
        <f t="shared" si="3"/>
        <v>15.919027993320077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9">
        <f t="shared" si="4"/>
        <v>0.09375611812493735</v>
      </c>
      <c r="Z17" s="19"/>
      <c r="AA17" s="19"/>
      <c r="AB17" s="4">
        <f t="shared" si="5"/>
        <v>260.8424058603011</v>
      </c>
      <c r="AC17" s="4">
        <f t="shared" si="6"/>
        <v>9.536328116546777</v>
      </c>
      <c r="AD17" s="4">
        <f t="shared" si="7"/>
        <v>0.23324071590888312</v>
      </c>
      <c r="AE17" s="4">
        <f t="shared" si="8"/>
        <v>0</v>
      </c>
      <c r="AF17" s="4">
        <f t="shared" si="9"/>
        <v>0.07727687892038346</v>
      </c>
      <c r="AG17" s="4">
        <f t="shared" si="10"/>
        <v>0</v>
      </c>
      <c r="AH17" s="4">
        <f t="shared" si="11"/>
        <v>0.003356142879833821</v>
      </c>
      <c r="AI17" s="4">
        <f t="shared" si="12"/>
        <v>270.69260771455697</v>
      </c>
      <c r="AJ17" s="2">
        <f>+EO17*8*(MAX(D$12:D17)-D$12)*(10^9)*8.5136/1000000000</f>
        <v>0.0020329347280396513</v>
      </c>
      <c r="AK17" s="5">
        <f t="shared" si="0"/>
        <v>0.13078236638060942</v>
      </c>
      <c r="AL17" s="5">
        <f t="shared" si="1"/>
        <v>0</v>
      </c>
      <c r="AM17" s="5">
        <f t="shared" si="2"/>
        <v>0</v>
      </c>
      <c r="AN17" s="2">
        <f t="shared" si="13"/>
        <v>0</v>
      </c>
      <c r="AO17" s="2">
        <f t="shared" si="14"/>
        <v>0</v>
      </c>
      <c r="AP17" s="3"/>
      <c r="AQ17" s="3">
        <f>'[1]VehFleetValuSummary'!T11</f>
        <v>0</v>
      </c>
      <c r="AR17" s="23">
        <f>'[2]VehPrice'!$J$73</f>
        <v>24246.12772313504</v>
      </c>
      <c r="AS17" s="23">
        <f>'[2]VehPrice'!$J$87</f>
        <v>28751.73440539321</v>
      </c>
      <c r="AT17" s="23">
        <f>'[2]VehPrice'!$J$101</f>
        <v>22627.683479724787</v>
      </c>
      <c r="AU17" s="23">
        <f>'[2]VehPrice'!$J$115</f>
        <v>25901.7819796498</v>
      </c>
      <c r="AV17" s="23">
        <f>'[2]VehPrice'!$J$129</f>
        <v>34297.71369314575</v>
      </c>
      <c r="AW17" s="19">
        <f>'[2]Mkt Shares'!$J$6</f>
        <v>0.3979049867052678</v>
      </c>
      <c r="AX17" s="19">
        <f>'[2]Mkt Shares'!$J$7</f>
        <v>0.2130689106855858</v>
      </c>
      <c r="AY17" s="19">
        <f>'[2]Mkt Shares'!$J$8</f>
        <v>0</v>
      </c>
      <c r="AZ17" s="19">
        <f>'[2]Mkt Shares'!$J$9</f>
        <v>0</v>
      </c>
      <c r="BA17" s="19">
        <f>'[2]Mkt Shares'!$J$11</f>
        <v>0</v>
      </c>
      <c r="BB17" s="19">
        <f>'[2]Mkt Shares'!$J$12</f>
        <v>0</v>
      </c>
      <c r="BC17" s="19">
        <f>'[2]Mkt Shares'!$J$13</f>
        <v>0.3890260313262456</v>
      </c>
      <c r="BD17" s="19">
        <f>'[2]Mkt Shares'!$J$14</f>
        <v>0</v>
      </c>
      <c r="BE17" s="5">
        <f>'[1]Fltsummary'!AE25</f>
        <v>0.9106383362962978</v>
      </c>
      <c r="BF17" s="5">
        <f>'[1]Fltsummary'!AG25</f>
        <v>0.03703728930600007</v>
      </c>
      <c r="BG17" s="5">
        <f>'[1]Fltsummary'!AJ25</f>
        <v>0.0006914475956882257</v>
      </c>
      <c r="BH17" s="5">
        <f>'[1]Fltsummary'!AK25</f>
        <v>0</v>
      </c>
      <c r="BI17" s="5">
        <f>'[1]Fltsummary'!AH25</f>
        <v>0.0009089977990189608</v>
      </c>
      <c r="BJ17" s="5">
        <f>'[1]Fltsummary'!AF25</f>
        <v>1.257910062383012E-05</v>
      </c>
      <c r="BK17" s="5">
        <f>'[1]Fltsummary'!AI25</f>
        <v>0.05071134990237107</v>
      </c>
      <c r="BL17" s="5">
        <f>'[1]Fltsummary'!AL25</f>
        <v>0</v>
      </c>
      <c r="BM17" s="3">
        <f>'[1]VMTsummary'!V25</f>
        <v>2595.6550735793658</v>
      </c>
      <c r="BN17" s="3">
        <f>'[1]VMTsummary'!W25</f>
        <v>0.03170698925477661</v>
      </c>
      <c r="BO17" s="3">
        <f>'[1]VMTsummary'!X25</f>
        <v>118.91670909508782</v>
      </c>
      <c r="BP17" s="3">
        <f>'[1]VMTsummary'!Y25</f>
        <v>2.441013149956067</v>
      </c>
      <c r="BQ17" s="3">
        <f>'[1]VMTsummary'!Z25</f>
        <v>167.70754648830646</v>
      </c>
      <c r="BR17" s="3">
        <f>'[1]VMTsummary'!AA25</f>
        <v>2.4473476892523403</v>
      </c>
      <c r="BS17" s="3">
        <f>'[1]VMTsummary'!AB25</f>
        <v>0</v>
      </c>
      <c r="BT17" s="3">
        <f>'[1]VMTsummary'!AC25</f>
        <v>0</v>
      </c>
      <c r="BU17" s="3">
        <f>'[1]VMTsummary'!T25</f>
        <v>2887.199396991223</v>
      </c>
      <c r="BV17" s="3"/>
      <c r="BW17" s="7">
        <f>+'[2]SCChoice'!$J$253</f>
        <v>0.3827807146166765</v>
      </c>
      <c r="BX17" s="7">
        <f>+'[2]SCChoice'!$J$254</f>
        <v>0.1721637591979517</v>
      </c>
      <c r="BY17" s="7">
        <f>+'[2]SCChoice'!$J$255</f>
        <v>0</v>
      </c>
      <c r="BZ17" s="7">
        <f>+'[2]SCChoice'!$J$256</f>
        <v>0</v>
      </c>
      <c r="CA17" s="7">
        <f>+'[2]SCChoice'!$J$258</f>
        <v>0</v>
      </c>
      <c r="CB17" s="7">
        <f>+'[2]SCChoice'!$J$259</f>
        <v>0</v>
      </c>
      <c r="CC17" s="7">
        <f>+'[2]SCChoice'!$J$260</f>
        <v>0.44505552618537175</v>
      </c>
      <c r="CD17" s="7">
        <f>+'[2]SCChoice'!$J$261</f>
        <v>0</v>
      </c>
      <c r="CE17" s="7">
        <f>+'[2]LCChoice'!$J$253</f>
        <v>0.3438138736313645</v>
      </c>
      <c r="CF17" s="7">
        <f>+'[2]LCChoice'!$J$254</f>
        <v>0.22497362468349258</v>
      </c>
      <c r="CG17" s="7">
        <f>+'[2]LCChoice'!$J$255</f>
        <v>0</v>
      </c>
      <c r="CH17" s="7">
        <f>+'[2]LCChoice'!$J$256</f>
        <v>0</v>
      </c>
      <c r="CI17" s="7">
        <f>+'[2]LCChoice'!$J$258</f>
        <v>0</v>
      </c>
      <c r="CJ17" s="7">
        <f>+'[2]LCChoice'!$J$259</f>
        <v>0</v>
      </c>
      <c r="CK17" s="7">
        <f>+'[2]LCChoice'!$J$260</f>
        <v>0.43121250168514286</v>
      </c>
      <c r="CL17" s="7">
        <f>+'[2]LCChoice'!$J$261</f>
        <v>0</v>
      </c>
      <c r="CM17" s="7">
        <f>+'[2]PUChoice'!$J$253</f>
        <v>0.7299147776642816</v>
      </c>
      <c r="CN17" s="7">
        <f>+'[2]PUChoice'!$J$254</f>
        <v>0.2697653247029609</v>
      </c>
      <c r="CO17" s="7">
        <f>+'[2]PUChoice'!$J$255</f>
        <v>0</v>
      </c>
      <c r="CP17" s="7">
        <f>+'[2]PUChoice'!$J$256</f>
        <v>0</v>
      </c>
      <c r="CQ17" s="7">
        <f>+'[2]PUChoice'!$J$258</f>
        <v>0</v>
      </c>
      <c r="CR17" s="7">
        <f>+'[2]PUChoice'!$J$259</f>
        <v>0</v>
      </c>
      <c r="CS17" s="7">
        <f>+'[2]PUChoice'!$J$260</f>
        <v>0.0003198976327575176</v>
      </c>
      <c r="CT17" s="7">
        <f>+'[2]PUChoice'!$J$261</f>
        <v>0</v>
      </c>
      <c r="CU17" s="7">
        <f>+'[2]SSUChoice'!$J$253</f>
        <v>0.34931690787636216</v>
      </c>
      <c r="CV17" s="7">
        <f>+'[2]SSUChoice'!$J$254</f>
        <v>0.21425929915926392</v>
      </c>
      <c r="CW17" s="7">
        <f>+'[2]SSUChoice'!$J$255</f>
        <v>0</v>
      </c>
      <c r="CX17" s="7">
        <f>+'[2]SSUChoice'!$J$256</f>
        <v>0</v>
      </c>
      <c r="CY17" s="7">
        <f>+'[2]SSUChoice'!$J$258</f>
        <v>0</v>
      </c>
      <c r="CZ17" s="7">
        <f>+'[2]SSUChoice'!$J$259</f>
        <v>0</v>
      </c>
      <c r="DA17" s="7">
        <f>+'[2]SSUChoice'!$J$260</f>
        <v>0.4364237929643739</v>
      </c>
      <c r="DB17" s="7">
        <f>+'[2]SSUChoice'!$J$261</f>
        <v>0</v>
      </c>
      <c r="DC17" s="7">
        <f>+'[2]LSUChoice'!$J$253</f>
        <v>0.34891001634731955</v>
      </c>
      <c r="DD17" s="7">
        <f>+'[2]LSUChoice'!$J$254</f>
        <v>0.21793615228250945</v>
      </c>
      <c r="DE17" s="7">
        <f>+'[2]LSUChoice'!$J$255</f>
        <v>0</v>
      </c>
      <c r="DF17" s="7">
        <f>+'[2]LSUChoice'!$J$256</f>
        <v>0</v>
      </c>
      <c r="DG17" s="7">
        <f>+'[2]LSUChoice'!$J$258</f>
        <v>0</v>
      </c>
      <c r="DH17" s="7">
        <f>+'[2]LSUChoice'!$J$259</f>
        <v>0</v>
      </c>
      <c r="DI17" s="7">
        <f>+'[2]LSUChoice'!$J$260</f>
        <v>0.43315383137017094</v>
      </c>
      <c r="DJ17" s="7">
        <f>+'[2]LSUChoice'!$J$261</f>
        <v>0</v>
      </c>
      <c r="DK17" s="7">
        <f>+'[2]MPG'!$J$81</f>
        <v>45.71389188257595</v>
      </c>
      <c r="DL17" s="7">
        <f>+'[2]MPG'!$J$97</f>
        <v>42.39244263363763</v>
      </c>
      <c r="DM17" s="7">
        <f>+'[2]MPG'!$J$113</f>
        <v>29.90087487440523</v>
      </c>
      <c r="DN17" s="7">
        <f>+'[2]MPG'!$J$129</f>
        <v>36.77270336301093</v>
      </c>
      <c r="DO17" s="7">
        <f>+'[2]MPG'!$J$145</f>
        <v>32.08000062839593</v>
      </c>
      <c r="DP17" s="7">
        <f>+'[2]MPG'!$J$32</f>
        <v>38.637181272477946</v>
      </c>
      <c r="DQ17" s="7">
        <f>+'[2]MPG'!$J$48</f>
        <v>43.83485828391278</v>
      </c>
      <c r="DR17" s="7">
        <f>+'[2]MPG'!$J$64</f>
        <v>33.010288583715266</v>
      </c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>
        <f>+'[1]HVY TRK ENERGY'!O65*'[1]HVY TRK ENERGY'!K65</f>
        <v>4.547132811171618</v>
      </c>
      <c r="EF17">
        <f>+'[1]HVY TRK ENERGY'!M65*'[1]HVY TRK ENERGY'!K65</f>
        <v>0.3612736453217282</v>
      </c>
      <c r="EI17" s="6">
        <f>'[3]Fuel $'!C49</f>
        <v>1.054098298045002</v>
      </c>
      <c r="EJ17" s="6">
        <f>'[3]Fuel $'!C$50</f>
        <v>1.2459642236895334</v>
      </c>
      <c r="EK17" s="6">
        <f>'[3]Fuel $'!C$51</f>
        <v>1.523037951287733</v>
      </c>
      <c r="EL17" s="4">
        <f>'[3]Fuel $'!C$52</f>
        <v>1.2712170639131488</v>
      </c>
      <c r="EM17" s="4">
        <f>'[3]Fuel $'!C$53</f>
        <v>1.119846509724835</v>
      </c>
      <c r="EN17" s="4">
        <f>'[3]Fuel $'!C$54</f>
        <v>1.530310416525898</v>
      </c>
      <c r="EO17" s="6">
        <f>+'[3]Fuel $'!$C$21</f>
        <v>0.3821460394997208</v>
      </c>
      <c r="EP17" s="6">
        <f>'[3]Fuel $'!C29</f>
        <v>4.607147196504858</v>
      </c>
      <c r="EQ17" s="6">
        <f>'[3]Fuel $'!C55</f>
        <v>2.655843001483203</v>
      </c>
      <c r="ES17" s="27">
        <f>+'[3]Conv'!$C$324</f>
        <v>17.051199999999998</v>
      </c>
      <c r="ET17" s="27">
        <f>+'[3]Diesel'!$C$320</f>
        <v>15.738399999999999</v>
      </c>
      <c r="EU17" s="27">
        <f>'[3]CNGV'!$C$709</f>
        <v>16.98</v>
      </c>
      <c r="EV17" s="27">
        <f>+'[3]BEV100'!$C$1176</f>
        <v>52.48883700000007</v>
      </c>
      <c r="EW17" s="27">
        <f>+'[3]PHEV10'!$C$1432</f>
        <v>45.39654300000006</v>
      </c>
      <c r="EX17" s="27">
        <f>+'[3]PHEV40'!$C$1594</f>
        <v>52.54745100000006</v>
      </c>
      <c r="EY17" s="30">
        <f>+'[3]FCEV'!$C$751</f>
        <v>90.916</v>
      </c>
    </row>
    <row r="18" spans="1:155" ht="12.75">
      <c r="A18">
        <v>2016</v>
      </c>
      <c r="B18" s="19">
        <f>+'[1]LT ICE'!AI56+'[1]LT SI HEV GAS'!AI56+'[1]LT SI PHEV'!AI56-'[1]LT SI PHEV'!BC56+'[1]LT D PHEV'!AI56-'[1]LT D PHEV'!BC56+'[1]auto ICE'!AI56+'[1]auto SI HEV Gas'!AI56+'[1]auto SI PHEV'!AI56-'[1]auto SI PHEV'!BC56+'[1]auto D PHEV'!AI56-'[1]auto D PHEV'!BC56</f>
        <v>14.718749046416193</v>
      </c>
      <c r="C18" s="19">
        <f>+'[1]LT Dsl'!AI56+'[1]auto Dsl'!AI56</f>
        <v>0.8307581351448834</v>
      </c>
      <c r="D18" s="25">
        <f>+'[1]auto CNG'!AI56+'[1]LT CNG'!AI56</f>
        <v>0.012058562642194577</v>
      </c>
      <c r="E18" s="25">
        <f>+'[1]auto FCV'!AI56+'[1]LT FCV'!AI56</f>
        <v>0</v>
      </c>
      <c r="F18" s="25">
        <f>'[1]auto SI PHEV'!BC56+'[1]LT SI PHEV'!BC56</f>
        <v>0.0016535263923453114</v>
      </c>
      <c r="G18" s="25">
        <f>'[1]auto D PHEV'!BC56+'[1]LT D PHEV'!BC56</f>
        <v>0</v>
      </c>
      <c r="H18" s="25">
        <f>'[1]auto EV'!AI56+'[1]LT EV'!AI56</f>
        <v>5.813344297492498E-05</v>
      </c>
      <c r="I18" s="25">
        <f t="shared" si="3"/>
        <v>15.56327740403859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9">
        <f t="shared" si="4"/>
        <v>0.09077921523561205</v>
      </c>
      <c r="Z18" s="19"/>
      <c r="AA18" s="19"/>
      <c r="AB18" s="4">
        <f t="shared" si="5"/>
        <v>251.5705037014981</v>
      </c>
      <c r="AC18" s="4">
        <f t="shared" si="6"/>
        <v>13.064170130034377</v>
      </c>
      <c r="AD18" s="4">
        <f t="shared" si="7"/>
        <v>0.20514798514910518</v>
      </c>
      <c r="AE18" s="4">
        <f t="shared" si="8"/>
        <v>0</v>
      </c>
      <c r="AF18" s="4">
        <f t="shared" si="9"/>
        <v>0.07457978299193425</v>
      </c>
      <c r="AG18" s="4">
        <f t="shared" si="10"/>
        <v>0</v>
      </c>
      <c r="AH18" s="4">
        <f t="shared" si="11"/>
        <v>0.0030101268656785958</v>
      </c>
      <c r="AI18" s="4">
        <f t="shared" si="12"/>
        <v>264.91741172653917</v>
      </c>
      <c r="AJ18" s="2">
        <f>+EO18*8*(MAX(D$12:D18)-D$12)*(10^9)*8.5136/1000000000</f>
        <v>0.0020329347280396513</v>
      </c>
      <c r="AK18" s="5">
        <f t="shared" si="0"/>
        <v>0.13078236638060942</v>
      </c>
      <c r="AL18" s="5">
        <f t="shared" si="1"/>
        <v>0</v>
      </c>
      <c r="AM18" s="5">
        <f t="shared" si="2"/>
        <v>0</v>
      </c>
      <c r="AN18" s="2">
        <f t="shared" si="13"/>
        <v>0</v>
      </c>
      <c r="AO18" s="2">
        <f t="shared" si="14"/>
        <v>0</v>
      </c>
      <c r="AP18" s="3"/>
      <c r="AQ18" s="3">
        <f>'[1]VehFleetValuSummary'!T12</f>
        <v>0</v>
      </c>
      <c r="BE18" s="5">
        <f>'[1]Fltsummary'!AE26</f>
        <v>0.8649695466001877</v>
      </c>
      <c r="BF18" s="5">
        <f>'[1]Fltsummary'!AG26</f>
        <v>0.05137889715812547</v>
      </c>
      <c r="BG18" s="5">
        <f>'[1]Fltsummary'!AJ26</f>
        <v>0.0006747735940888139</v>
      </c>
      <c r="BH18" s="5">
        <f>'[1]Fltsummary'!AK26</f>
        <v>0</v>
      </c>
      <c r="BI18" s="5">
        <f>'[1]Fltsummary'!AH26</f>
        <v>0.0008002385476927666</v>
      </c>
      <c r="BJ18" s="5">
        <f>'[1]Fltsummary'!AF26</f>
        <v>1.1177438720267897E-05</v>
      </c>
      <c r="BK18" s="5">
        <f>'[1]Fltsummary'!AI26</f>
        <v>0.08216536666118514</v>
      </c>
      <c r="BL18" s="5">
        <f>'[1]Fltsummary'!AL26</f>
        <v>0</v>
      </c>
      <c r="BM18" s="3">
        <f>'[1]VMTsummary'!V26</f>
        <v>2468.445553555707</v>
      </c>
      <c r="BN18" s="3">
        <f>'[1]VMTsummary'!W26</f>
        <v>0.02884970918084174</v>
      </c>
      <c r="BO18" s="3">
        <f>'[1]VMTsummary'!X26</f>
        <v>169.02147442565615</v>
      </c>
      <c r="BP18" s="3">
        <f>'[1]VMTsummary'!Y26</f>
        <v>2.1327217604167705</v>
      </c>
      <c r="BQ18" s="3">
        <f>'[1]VMTsummary'!Z26</f>
        <v>276.25752958031535</v>
      </c>
      <c r="BR18" s="3">
        <f>'[1]VMTsummary'!AA26</f>
        <v>2.374521702063307</v>
      </c>
      <c r="BS18" s="3">
        <f>'[1]VMTsummary'!AB26</f>
        <v>0</v>
      </c>
      <c r="BT18" s="3">
        <f>'[1]VMTsummary'!AC26</f>
        <v>0</v>
      </c>
      <c r="BU18" s="3">
        <f>'[1]VMTsummary'!T26</f>
        <v>2918.26065073334</v>
      </c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>
        <f>+'[1]HVY TRK ENERGY'!O66*'[1]HVY TRK ENERGY'!K66</f>
        <v>4.601627224790513</v>
      </c>
      <c r="EF18">
        <f>+'[1]HVY TRK ENERGY'!M66*'[1]HVY TRK ENERGY'!K66</f>
        <v>0.3595472910998245</v>
      </c>
      <c r="EI18" s="4">
        <f aca="true" t="shared" si="19" ref="EI18:EK21">+EI17+(EI$22-EI$17)/5</f>
        <v>1.0150930360776524</v>
      </c>
      <c r="EJ18" s="4">
        <f t="shared" si="19"/>
        <v>1.197298626764392</v>
      </c>
      <c r="EK18" s="4">
        <f t="shared" si="19"/>
        <v>1.4580026587335577</v>
      </c>
      <c r="EL18" s="4">
        <f>+EL17+(EL$22-EL$17)/5</f>
        <v>1.2276931291690123</v>
      </c>
      <c r="EM18" s="4">
        <f aca="true" t="shared" si="20" ref="EM18:EO21">+EM17+(EM$22-EM$17)/5</f>
        <v>1.0765252404034853</v>
      </c>
      <c r="EN18" s="4">
        <f t="shared" si="20"/>
        <v>1.4650013769637165</v>
      </c>
      <c r="EO18" s="4">
        <f>+EO17+(EO$22-EO$17)/5</f>
        <v>0.3821460394997208</v>
      </c>
      <c r="EP18" s="4">
        <f aca="true" t="shared" si="21" ref="EP18:EQ21">+EP17+(EP$22-EP$17)/5</f>
        <v>4.368325035692367</v>
      </c>
      <c r="EQ18" s="4">
        <f t="shared" si="21"/>
        <v>2.482339707878812</v>
      </c>
      <c r="ES18" s="4">
        <f aca="true" t="shared" si="22" ref="ES18:EY21">+ES17+(ES$22-ES$17)/5</f>
        <v>17.091839999999998</v>
      </c>
      <c r="ET18" s="4">
        <f t="shared" si="22"/>
        <v>15.725599999999998</v>
      </c>
      <c r="EU18" s="4">
        <f t="shared" si="22"/>
        <v>17.01264</v>
      </c>
      <c r="EV18" s="4">
        <f t="shared" si="22"/>
        <v>51.77960760000006</v>
      </c>
      <c r="EW18" s="4">
        <f t="shared" si="22"/>
        <v>45.10347300000006</v>
      </c>
      <c r="EX18" s="4">
        <f t="shared" si="22"/>
        <v>51.83236020000006</v>
      </c>
      <c r="EY18" s="4">
        <f t="shared" si="22"/>
        <v>87.63296</v>
      </c>
    </row>
    <row r="19" spans="1:155" ht="12.75">
      <c r="A19">
        <v>2017</v>
      </c>
      <c r="B19" s="19">
        <f>+'[1]LT ICE'!AI57+'[1]LT SI HEV GAS'!AI57+'[1]LT SI PHEV'!AI57-'[1]LT SI PHEV'!BC57+'[1]LT D PHEV'!AI57-'[1]LT D PHEV'!BC57+'[1]auto ICE'!AI57+'[1]auto SI HEV Gas'!AI57+'[1]auto SI PHEV'!AI57-'[1]auto SI PHEV'!BC57+'[1]auto D PHEV'!AI57-'[1]auto D PHEV'!BC57</f>
        <v>14.282552572878117</v>
      </c>
      <c r="C19" s="19">
        <f>+'[1]LT Dsl'!AI57+'[1]auto Dsl'!AI57</f>
        <v>1.0282144781212836</v>
      </c>
      <c r="D19" s="25">
        <f>+'[1]auto CNG'!AI57+'[1]LT CNG'!AI57</f>
        <v>0.010621146256844237</v>
      </c>
      <c r="E19" s="25">
        <f>+'[1]auto FCV'!AI57+'[1]LT FCV'!AI57</f>
        <v>0</v>
      </c>
      <c r="F19" s="25">
        <f>'[1]auto SI PHEV'!BC57+'[1]LT SI PHEV'!BC57</f>
        <v>0.0016063505605311851</v>
      </c>
      <c r="G19" s="25">
        <f>'[1]auto D PHEV'!BC57+'[1]LT D PHEV'!BC57</f>
        <v>0</v>
      </c>
      <c r="H19" s="25">
        <f>'[1]auto EV'!AI57+'[1]LT EV'!AI57</f>
        <v>5.3161290068762766E-05</v>
      </c>
      <c r="I19" s="25">
        <f t="shared" si="3"/>
        <v>15.323047709106843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9">
        <f t="shared" si="4"/>
        <v>0.08794755945589555</v>
      </c>
      <c r="Z19" s="19"/>
      <c r="AA19" s="19"/>
      <c r="AB19" s="4">
        <f t="shared" si="5"/>
        <v>244.69554630378286</v>
      </c>
      <c r="AC19" s="4">
        <f t="shared" si="6"/>
        <v>16.156128451824102</v>
      </c>
      <c r="AD19" s="4">
        <f t="shared" si="7"/>
        <v>0.18104041186886194</v>
      </c>
      <c r="AE19" s="4">
        <f t="shared" si="8"/>
        <v>0</v>
      </c>
      <c r="AF19" s="4">
        <f t="shared" si="9"/>
        <v>0.07198121597667839</v>
      </c>
      <c r="AG19" s="4">
        <f t="shared" si="10"/>
        <v>0</v>
      </c>
      <c r="AH19" s="4">
        <f t="shared" si="11"/>
        <v>0.0027149671894116214</v>
      </c>
      <c r="AI19" s="4">
        <f t="shared" si="12"/>
        <v>261.10741135064194</v>
      </c>
      <c r="AJ19" s="2">
        <f>+EO19*8*(MAX(D$12:D19)-D$12)*(10^9)*8.5136/1000000000</f>
        <v>0.0020329347280396513</v>
      </c>
      <c r="AK19" s="5">
        <f t="shared" si="0"/>
        <v>0.13078236638060942</v>
      </c>
      <c r="AL19" s="5">
        <f t="shared" si="1"/>
        <v>0</v>
      </c>
      <c r="AM19" s="5">
        <f t="shared" si="2"/>
        <v>0</v>
      </c>
      <c r="AN19" s="2">
        <f t="shared" si="13"/>
        <v>0</v>
      </c>
      <c r="AO19" s="2">
        <f t="shared" si="14"/>
        <v>0</v>
      </c>
      <c r="AP19" s="3"/>
      <c r="AQ19" s="3">
        <f>'[1]VehFleetValuSummary'!T13</f>
        <v>0</v>
      </c>
      <c r="BE19" s="5">
        <f>'[1]Fltsummary'!AE27</f>
        <v>0.8214361025855693</v>
      </c>
      <c r="BF19" s="5">
        <f>'[1]Fltsummary'!AG27</f>
        <v>0.06396756170122482</v>
      </c>
      <c r="BG19" s="5">
        <f>'[1]Fltsummary'!AJ27</f>
        <v>0.0006559470755552121</v>
      </c>
      <c r="BH19" s="5">
        <f>'[1]Fltsummary'!AK27</f>
        <v>0</v>
      </c>
      <c r="BI19" s="5">
        <f>'[1]Fltsummary'!AH27</f>
        <v>0.0007023627952305324</v>
      </c>
      <c r="BJ19" s="5">
        <f>'[1]Fltsummary'!AF27</f>
        <v>9.942530890961794E-06</v>
      </c>
      <c r="BK19" s="5">
        <f>'[1]Fltsummary'!AI27</f>
        <v>0.11322808331152923</v>
      </c>
      <c r="BL19" s="5">
        <f>'[1]Fltsummary'!AL27</f>
        <v>0</v>
      </c>
      <c r="BM19" s="3">
        <f>'[1]VMTsummary'!V27</f>
        <v>2364.570706963259</v>
      </c>
      <c r="BN19" s="3">
        <f>'[1]VMTsummary'!W27</f>
        <v>0.02640999755543061</v>
      </c>
      <c r="BO19" s="3">
        <f>'[1]VMTsummary'!X27</f>
        <v>213.88665404904833</v>
      </c>
      <c r="BP19" s="3">
        <f>'[1]VMTsummary'!Y27</f>
        <v>1.869320478962109</v>
      </c>
      <c r="BQ19" s="3">
        <f>'[1]VMTsummary'!Z27</f>
        <v>386.2419292744737</v>
      </c>
      <c r="BR19" s="3">
        <f>'[1]VMTsummary'!AA27</f>
        <v>2.3038658690654144</v>
      </c>
      <c r="BS19" s="3">
        <f>'[1]VMTsummary'!AB27</f>
        <v>0</v>
      </c>
      <c r="BT19" s="3">
        <f>'[1]VMTsummary'!AC27</f>
        <v>0</v>
      </c>
      <c r="BU19" s="3">
        <f>'[1]VMTsummary'!T27</f>
        <v>2968.898886632364</v>
      </c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>
        <f>+'[1]HVY TRK ENERGY'!O67*'[1]HVY TRK ENERGY'!K67</f>
        <v>4.656840762482493</v>
      </c>
      <c r="EF19">
        <f>+'[1]HVY TRK ENERGY'!M67*'[1]HVY TRK ENERGY'!K67</f>
        <v>0.35804666997352236</v>
      </c>
      <c r="EI19" s="4">
        <f t="shared" si="19"/>
        <v>0.9760877741103029</v>
      </c>
      <c r="EJ19" s="4">
        <f t="shared" si="19"/>
        <v>1.1486330298392504</v>
      </c>
      <c r="EK19" s="4">
        <f t="shared" si="19"/>
        <v>1.3929673661793824</v>
      </c>
      <c r="EL19" s="4">
        <f>+EL18+(EL$22-EL$17)/5</f>
        <v>1.1841691944248758</v>
      </c>
      <c r="EM19" s="4">
        <f t="shared" si="20"/>
        <v>1.0332039710821357</v>
      </c>
      <c r="EN19" s="4">
        <f t="shared" si="20"/>
        <v>1.3996923374015349</v>
      </c>
      <c r="EO19" s="4">
        <f t="shared" si="20"/>
        <v>0.3821460394997208</v>
      </c>
      <c r="EP19" s="4">
        <f t="shared" si="21"/>
        <v>4.129502874879876</v>
      </c>
      <c r="EQ19" s="4">
        <f t="shared" si="21"/>
        <v>2.3088364142744213</v>
      </c>
      <c r="ES19" s="4">
        <f t="shared" si="22"/>
        <v>17.132479999999997</v>
      </c>
      <c r="ET19" s="4">
        <f t="shared" si="22"/>
        <v>15.712799999999998</v>
      </c>
      <c r="EU19" s="4">
        <f t="shared" si="22"/>
        <v>17.04528</v>
      </c>
      <c r="EV19" s="4">
        <f t="shared" si="22"/>
        <v>51.07037820000006</v>
      </c>
      <c r="EW19" s="4">
        <f t="shared" si="22"/>
        <v>44.81040300000006</v>
      </c>
      <c r="EX19" s="4">
        <f t="shared" si="22"/>
        <v>51.11726940000006</v>
      </c>
      <c r="EY19" s="4">
        <f t="shared" si="22"/>
        <v>84.34992</v>
      </c>
    </row>
    <row r="20" spans="1:155" ht="12.75">
      <c r="A20">
        <v>2018</v>
      </c>
      <c r="B20" s="19">
        <f>+'[1]LT ICE'!AI58+'[1]LT SI HEV GAS'!AI58+'[1]LT SI PHEV'!AI58-'[1]LT SI PHEV'!BC58+'[1]LT D PHEV'!AI58-'[1]LT D PHEV'!BC58+'[1]auto ICE'!AI58+'[1]auto SI HEV Gas'!AI58+'[1]auto SI PHEV'!AI58-'[1]auto SI PHEV'!BC58+'[1]auto D PHEV'!AI58-'[1]auto D PHEV'!BC58</f>
        <v>13.802398985463599</v>
      </c>
      <c r="C20" s="19">
        <f>+'[1]LT Dsl'!AI58+'[1]auto Dsl'!AI58</f>
        <v>1.1921876731282872</v>
      </c>
      <c r="D20" s="25">
        <f>+'[1]auto CNG'!AI58+'[1]LT CNG'!AI58</f>
        <v>0.009279458660468072</v>
      </c>
      <c r="E20" s="25">
        <f>+'[1]auto FCV'!AI58+'[1]LT FCV'!AI58</f>
        <v>0</v>
      </c>
      <c r="F20" s="25">
        <f>'[1]auto SI PHEV'!BC58+'[1]LT SI PHEV'!BC58</f>
        <v>0.001542834906058449</v>
      </c>
      <c r="G20" s="25">
        <f>'[1]auto D PHEV'!BC58+'[1]LT D PHEV'!BC58</f>
        <v>0</v>
      </c>
      <c r="H20" s="25">
        <f>'[1]auto EV'!AI58+'[1]LT EV'!AI58</f>
        <v>4.819526795301431E-05</v>
      </c>
      <c r="I20" s="25">
        <f t="shared" si="3"/>
        <v>15.005457147426364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9">
        <f t="shared" si="4"/>
        <v>0.085230295699581</v>
      </c>
      <c r="Z20" s="19"/>
      <c r="AA20" s="19"/>
      <c r="AB20" s="4">
        <f t="shared" si="5"/>
        <v>237.0302540652446</v>
      </c>
      <c r="AC20" s="4">
        <f t="shared" si="6"/>
        <v>18.717346468114105</v>
      </c>
      <c r="AD20" s="4">
        <f t="shared" si="7"/>
        <v>0.1584738526467809</v>
      </c>
      <c r="AE20" s="4">
        <f t="shared" si="8"/>
        <v>0</v>
      </c>
      <c r="AF20" s="4">
        <f t="shared" si="9"/>
        <v>0.06868289527702778</v>
      </c>
      <c r="AG20" s="4">
        <f t="shared" si="10"/>
        <v>0</v>
      </c>
      <c r="AH20" s="4">
        <f t="shared" si="11"/>
        <v>0.0024271690608376278</v>
      </c>
      <c r="AI20" s="4">
        <f t="shared" si="12"/>
        <v>255.97718445034334</v>
      </c>
      <c r="AJ20" s="2">
        <f>+EO20*8*(MAX(D$12:D20)-D$12)*(10^9)*8.5136/1000000000</f>
        <v>0.0020329347280396513</v>
      </c>
      <c r="AK20" s="5">
        <f t="shared" si="0"/>
        <v>0.13078236638060942</v>
      </c>
      <c r="AL20" s="5">
        <f t="shared" si="1"/>
        <v>0</v>
      </c>
      <c r="AM20" s="5">
        <f t="shared" si="2"/>
        <v>0</v>
      </c>
      <c r="AN20" s="2">
        <f t="shared" si="13"/>
        <v>0</v>
      </c>
      <c r="AO20" s="2">
        <f t="shared" si="14"/>
        <v>0</v>
      </c>
      <c r="AP20" s="3"/>
      <c r="AQ20" s="3">
        <f>'[1]VehFleetValuSummary'!T14</f>
        <v>0</v>
      </c>
      <c r="BE20" s="5">
        <f>'[1]Fltsummary'!AE28</f>
        <v>0.7797707569702071</v>
      </c>
      <c r="BF20" s="5">
        <f>'[1]Fltsummary'!AG28</f>
        <v>0.07496451799018068</v>
      </c>
      <c r="BG20" s="5">
        <f>'[1]Fltsummary'!AJ28</f>
        <v>0.0006349533095042192</v>
      </c>
      <c r="BH20" s="5">
        <f>'[1]Fltsummary'!AK28</f>
        <v>0</v>
      </c>
      <c r="BI20" s="5">
        <f>'[1]Fltsummary'!AH28</f>
        <v>0.0006148654942402204</v>
      </c>
      <c r="BJ20" s="5">
        <f>'[1]Fltsummary'!AF28</f>
        <v>8.826761807731533E-06</v>
      </c>
      <c r="BK20" s="5">
        <f>'[1]Fltsummary'!AI28</f>
        <v>0.14400607947405994</v>
      </c>
      <c r="BL20" s="5">
        <f>'[1]Fltsummary'!AL28</f>
        <v>0</v>
      </c>
      <c r="BM20" s="3">
        <f>'[1]VMTsummary'!V28</f>
        <v>2253.3879861884247</v>
      </c>
      <c r="BN20" s="3">
        <f>'[1]VMTsummary'!W28</f>
        <v>0.023977387852956444</v>
      </c>
      <c r="BO20" s="3">
        <f>'[1]VMTsummary'!X28</f>
        <v>252.10174801977564</v>
      </c>
      <c r="BP20" s="3">
        <f>'[1]VMTsummary'!Y28</f>
        <v>1.6250674254801343</v>
      </c>
      <c r="BQ20" s="3">
        <f>'[1]VMTsummary'!Z28</f>
        <v>494.01084868704055</v>
      </c>
      <c r="BR20" s="3">
        <f>'[1]VMTsummary'!AA28</f>
        <v>2.2094754043552354</v>
      </c>
      <c r="BS20" s="3">
        <f>'[1]VMTsummary'!AB28</f>
        <v>0</v>
      </c>
      <c r="BT20" s="3">
        <f>'[1]VMTsummary'!AC28</f>
        <v>0</v>
      </c>
      <c r="BU20" s="3">
        <f>'[1]VMTsummary'!T28</f>
        <v>3003.359103112929</v>
      </c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>
        <f>+'[1]HVY TRK ENERGY'!O68*'[1]HVY TRK ENERGY'!K68</f>
        <v>4.72515502543218</v>
      </c>
      <c r="EF20">
        <f>+'[1]HVY TRK ENERGY'!M68*'[1]HVY TRK ENERGY'!K68</f>
        <v>0.3569199025248222</v>
      </c>
      <c r="EI20" s="4">
        <f t="shared" si="19"/>
        <v>0.9370825121429533</v>
      </c>
      <c r="EJ20" s="4">
        <f t="shared" si="19"/>
        <v>1.099967432914109</v>
      </c>
      <c r="EK20" s="4">
        <f t="shared" si="19"/>
        <v>1.3279320736252072</v>
      </c>
      <c r="EL20" s="4">
        <f>+EL19+(EL$22-EL$17)/5</f>
        <v>1.1406452596807393</v>
      </c>
      <c r="EM20" s="4">
        <f t="shared" si="20"/>
        <v>0.9898827017607862</v>
      </c>
      <c r="EN20" s="4">
        <f t="shared" si="20"/>
        <v>1.3343832978393533</v>
      </c>
      <c r="EO20" s="4">
        <f t="shared" si="20"/>
        <v>0.3821460394997208</v>
      </c>
      <c r="EP20" s="4">
        <f t="shared" si="21"/>
        <v>3.8906807140673845</v>
      </c>
      <c r="EQ20" s="4">
        <f t="shared" si="21"/>
        <v>2.1353331206700306</v>
      </c>
      <c r="ES20" s="4">
        <f t="shared" si="22"/>
        <v>17.173119999999997</v>
      </c>
      <c r="ET20" s="4">
        <f t="shared" si="22"/>
        <v>15.699999999999998</v>
      </c>
      <c r="EU20" s="4">
        <f t="shared" si="22"/>
        <v>17.077920000000002</v>
      </c>
      <c r="EV20" s="4">
        <f t="shared" si="22"/>
        <v>50.36114880000005</v>
      </c>
      <c r="EW20" s="4">
        <f t="shared" si="22"/>
        <v>44.51733300000006</v>
      </c>
      <c r="EX20" s="4">
        <f t="shared" si="22"/>
        <v>50.40217860000006</v>
      </c>
      <c r="EY20" s="4">
        <f t="shared" si="22"/>
        <v>81.06688</v>
      </c>
    </row>
    <row r="21" spans="1:155" ht="12.75">
      <c r="A21">
        <v>2019</v>
      </c>
      <c r="B21" s="19">
        <f>+'[1]LT ICE'!AI59+'[1]LT SI HEV GAS'!AI59+'[1]LT SI PHEV'!AI59-'[1]LT SI PHEV'!BC59+'[1]LT D PHEV'!AI59-'[1]LT D PHEV'!BC59+'[1]auto ICE'!AI59+'[1]auto SI HEV Gas'!AI59+'[1]auto SI PHEV'!AI59-'[1]auto SI PHEV'!BC59+'[1]auto D PHEV'!AI59-'[1]auto D PHEV'!BC59</f>
        <v>13.439088594748819</v>
      </c>
      <c r="C21" s="19">
        <f>+'[1]LT Dsl'!AI59+'[1]auto Dsl'!AI59</f>
        <v>1.3370299891209285</v>
      </c>
      <c r="D21" s="25">
        <f>+'[1]auto CNG'!AI59+'[1]LT CNG'!AI59</f>
        <v>0.008099357724210162</v>
      </c>
      <c r="E21" s="25">
        <f>+'[1]auto FCV'!AI59+'[1]LT FCV'!AI59</f>
        <v>0</v>
      </c>
      <c r="F21" s="25">
        <f>'[1]auto SI PHEV'!BC59+'[1]LT SI PHEV'!BC59</f>
        <v>0.001477859150858608</v>
      </c>
      <c r="G21" s="25">
        <f>'[1]auto D PHEV'!BC59+'[1]LT D PHEV'!BC59</f>
        <v>0</v>
      </c>
      <c r="H21" s="25">
        <f>'[1]auto EV'!AI59+'[1]LT EV'!AI59</f>
        <v>4.260294070992965E-05</v>
      </c>
      <c r="I21" s="25">
        <f t="shared" si="3"/>
        <v>14.785738403685526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9">
        <f t="shared" si="4"/>
        <v>0.08258946850506228</v>
      </c>
      <c r="Z21" s="19"/>
      <c r="AA21" s="19"/>
      <c r="AB21" s="4">
        <f t="shared" si="5"/>
        <v>231.3372456887434</v>
      </c>
      <c r="AC21" s="4">
        <f t="shared" si="6"/>
        <v>20.974256845337827</v>
      </c>
      <c r="AD21" s="4">
        <f t="shared" si="7"/>
        <v>0.13858454630156145</v>
      </c>
      <c r="AE21" s="4">
        <f t="shared" si="8"/>
        <v>0</v>
      </c>
      <c r="AF21" s="4">
        <f t="shared" si="9"/>
        <v>0.06535723176452783</v>
      </c>
      <c r="AG21" s="4">
        <f t="shared" si="10"/>
        <v>0</v>
      </c>
      <c r="AH21" s="4">
        <f t="shared" si="11"/>
        <v>0.0021153177783324074</v>
      </c>
      <c r="AI21" s="4">
        <f t="shared" si="12"/>
        <v>252.51755962992564</v>
      </c>
      <c r="AJ21" s="2">
        <f>+EO21*8*(MAX(D$12:D21)-D$12)*(10^9)*8.5136/1000000000</f>
        <v>0.0020329347280396513</v>
      </c>
      <c r="AK21" s="5">
        <f t="shared" si="0"/>
        <v>0.13078236638060942</v>
      </c>
      <c r="AL21" s="5">
        <f t="shared" si="1"/>
        <v>0</v>
      </c>
      <c r="AM21" s="5">
        <f t="shared" si="2"/>
        <v>0</v>
      </c>
      <c r="AN21" s="2">
        <f t="shared" si="13"/>
        <v>0</v>
      </c>
      <c r="AO21" s="2">
        <f t="shared" si="14"/>
        <v>0</v>
      </c>
      <c r="AP21" s="3"/>
      <c r="AQ21" s="3">
        <f>'[1]VehFleetValuSummary'!T15</f>
        <v>0</v>
      </c>
      <c r="BE21" s="5">
        <f>'[1]Fltsummary'!AE29</f>
        <v>0.7393949964524311</v>
      </c>
      <c r="BF21" s="5">
        <f>'[1]Fltsummary'!AG29</f>
        <v>0.0845851443150608</v>
      </c>
      <c r="BG21" s="5">
        <f>'[1]Fltsummary'!AJ29</f>
        <v>0.0006106865384903701</v>
      </c>
      <c r="BH21" s="5">
        <f>'[1]Fltsummary'!AK29</f>
        <v>0</v>
      </c>
      <c r="BI21" s="5">
        <f>'[1]Fltsummary'!AH29</f>
        <v>0.0005345544296432415</v>
      </c>
      <c r="BJ21" s="5">
        <f>'[1]Fltsummary'!AF29</f>
        <v>7.5547807724304225E-06</v>
      </c>
      <c r="BK21" s="5">
        <f>'[1]Fltsummary'!AI29</f>
        <v>0.17486706348360204</v>
      </c>
      <c r="BL21" s="5">
        <f>'[1]Fltsummary'!AL29</f>
        <v>0</v>
      </c>
      <c r="BM21" s="3">
        <f>'[1]VMTsummary'!V29</f>
        <v>2160.8569741370957</v>
      </c>
      <c r="BN21" s="3">
        <f>'[1]VMTsummary'!W29</f>
        <v>0.02126807541324769</v>
      </c>
      <c r="BO21" s="3">
        <f>'[1]VMTsummary'!X29</f>
        <v>286.65699225349533</v>
      </c>
      <c r="BP21" s="3">
        <f>'[1]VMTsummary'!Y29</f>
        <v>1.4120982741652184</v>
      </c>
      <c r="BQ21" s="3">
        <f>'[1]VMTsummary'!Z29</f>
        <v>606.4425918343924</v>
      </c>
      <c r="BR21" s="3">
        <f>'[1]VMTsummary'!AA29</f>
        <v>2.1132195998997716</v>
      </c>
      <c r="BS21" s="3">
        <f>'[1]VMTsummary'!AB29</f>
        <v>0</v>
      </c>
      <c r="BT21" s="3">
        <f>'[1]VMTsummary'!AC29</f>
        <v>0</v>
      </c>
      <c r="BU21" s="3">
        <f>'[1]VMTsummary'!T29</f>
        <v>3057.5031441744622</v>
      </c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>
        <f>+'[1]HVY TRK ENERGY'!O69*'[1]HVY TRK ENERGY'!K69</f>
        <v>4.800979404952058</v>
      </c>
      <c r="EF21">
        <f>+'[1]HVY TRK ENERGY'!M69*'[1]HVY TRK ENERGY'!K69</f>
        <v>0.35610437595547634</v>
      </c>
      <c r="EI21" s="4">
        <f t="shared" si="19"/>
        <v>0.8980772501756038</v>
      </c>
      <c r="EJ21" s="4">
        <f t="shared" si="19"/>
        <v>1.0513018359889674</v>
      </c>
      <c r="EK21" s="4">
        <f t="shared" si="19"/>
        <v>1.2628967810710319</v>
      </c>
      <c r="EL21" s="4">
        <f>+EL20+(EL$22-EL$17)/5</f>
        <v>1.0971213249366027</v>
      </c>
      <c r="EM21" s="4">
        <f t="shared" si="20"/>
        <v>0.9465614324394367</v>
      </c>
      <c r="EN21" s="4">
        <f t="shared" si="20"/>
        <v>1.2690742582771717</v>
      </c>
      <c r="EO21" s="4">
        <f t="shared" si="20"/>
        <v>0.3821460394997208</v>
      </c>
      <c r="EP21" s="4">
        <f t="shared" si="21"/>
        <v>3.6518585532548933</v>
      </c>
      <c r="EQ21" s="4">
        <f t="shared" si="21"/>
        <v>1.9618298270656396</v>
      </c>
      <c r="ES21" s="4">
        <f t="shared" si="22"/>
        <v>17.213759999999997</v>
      </c>
      <c r="ET21" s="4">
        <f t="shared" si="22"/>
        <v>15.687199999999997</v>
      </c>
      <c r="EU21" s="4">
        <f t="shared" si="22"/>
        <v>17.110560000000003</v>
      </c>
      <c r="EV21" s="4">
        <f t="shared" si="22"/>
        <v>49.65191940000005</v>
      </c>
      <c r="EW21" s="4">
        <f t="shared" si="22"/>
        <v>44.22426300000006</v>
      </c>
      <c r="EX21" s="4">
        <f t="shared" si="22"/>
        <v>49.687087800000064</v>
      </c>
      <c r="EY21" s="4">
        <f t="shared" si="22"/>
        <v>77.78384</v>
      </c>
    </row>
    <row r="22" spans="1:155" ht="12.75">
      <c r="A22">
        <v>2020</v>
      </c>
      <c r="B22" s="19">
        <f>+'[1]LT ICE'!AI60+'[1]LT SI HEV GAS'!AI60+'[1]LT SI PHEV'!AI60-'[1]LT SI PHEV'!BC60+'[1]LT D PHEV'!AI60-'[1]LT D PHEV'!BC60+'[1]auto ICE'!AI60+'[1]auto SI HEV Gas'!AI60+'[1]auto SI PHEV'!AI60-'[1]auto SI PHEV'!BC60+'[1]auto D PHEV'!AI60-'[1]auto D PHEV'!BC60</f>
        <v>13.112378283157055</v>
      </c>
      <c r="C22" s="19">
        <f>+'[1]LT Dsl'!AI60+'[1]auto Dsl'!AI60</f>
        <v>1.4576419650093602</v>
      </c>
      <c r="D22" s="25">
        <f>+'[1]auto CNG'!AI60+'[1]LT CNG'!AI60</f>
        <v>0.006989508819571145</v>
      </c>
      <c r="E22" s="25">
        <f>+'[1]auto FCV'!AI60+'[1]LT FCV'!AI60</f>
        <v>0</v>
      </c>
      <c r="F22" s="25">
        <f>'[1]auto SI PHEV'!BC60+'[1]LT SI PHEV'!BC60</f>
        <v>0.0014027565846478803</v>
      </c>
      <c r="G22" s="25">
        <f>'[1]auto D PHEV'!BC60+'[1]LT D PHEV'!BC60</f>
        <v>0</v>
      </c>
      <c r="H22" s="25">
        <f>'[1]auto EV'!AI60+'[1]LT EV'!AI60</f>
        <v>3.641155834796081E-05</v>
      </c>
      <c r="I22" s="25">
        <f t="shared" si="3"/>
        <v>14.578448925128981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9">
        <f t="shared" si="4"/>
        <v>0.08001480442662263</v>
      </c>
      <c r="Z22" s="19"/>
      <c r="AA22" s="19"/>
      <c r="AB22" s="4">
        <f t="shared" si="5"/>
        <v>226.2462198489051</v>
      </c>
      <c r="AC22" s="4">
        <f t="shared" si="6"/>
        <v>22.847663216342717</v>
      </c>
      <c r="AD22" s="4">
        <f t="shared" si="7"/>
        <v>0.11982254759567205</v>
      </c>
      <c r="AE22" s="4">
        <f t="shared" si="8"/>
        <v>0</v>
      </c>
      <c r="AF22" s="4">
        <f t="shared" si="9"/>
        <v>0.06162477025218695</v>
      </c>
      <c r="AG22" s="4">
        <f t="shared" si="10"/>
        <v>0</v>
      </c>
      <c r="AH22" s="4">
        <f t="shared" si="11"/>
        <v>0.00178207961264116</v>
      </c>
      <c r="AI22" s="4">
        <f t="shared" si="12"/>
        <v>249.27711246270832</v>
      </c>
      <c r="AJ22" s="2">
        <f>+EO22*8*(MAX(D$12:D22)-D$12)*(10^9)*8.5136/1000000000</f>
        <v>0.0020329347280396513</v>
      </c>
      <c r="AK22" s="5">
        <f t="shared" si="0"/>
        <v>0.13078236638060942</v>
      </c>
      <c r="AL22" s="5">
        <f t="shared" si="1"/>
        <v>0</v>
      </c>
      <c r="AM22" s="5">
        <f t="shared" si="2"/>
        <v>0</v>
      </c>
      <c r="AN22" s="2">
        <f t="shared" si="13"/>
        <v>0</v>
      </c>
      <c r="AO22" s="2">
        <f t="shared" si="14"/>
        <v>0</v>
      </c>
      <c r="AP22" s="3">
        <f>'[2]VehPrice'!$O$132</f>
        <v>462.58621237240243</v>
      </c>
      <c r="AQ22" s="3">
        <f>'[1]VehFleetValuSummary'!T16</f>
        <v>0</v>
      </c>
      <c r="AR22" s="23">
        <f>'[2]VehPrice'!$O$73</f>
        <v>23833.519010966716</v>
      </c>
      <c r="AS22" s="23">
        <f>'[2]VehPrice'!$O$87</f>
        <v>28187.84514767222</v>
      </c>
      <c r="AT22" s="23">
        <f>'[2]VehPrice'!$O$101</f>
        <v>23304.858524523213</v>
      </c>
      <c r="AU22" s="23">
        <f>'[2]VehPrice'!$O$115</f>
        <v>25720.601940941073</v>
      </c>
      <c r="AV22" s="23">
        <f>'[2]VehPrice'!$O$129</f>
        <v>33842.10123836197</v>
      </c>
      <c r="AW22" s="19">
        <f>'[2]Mkt Shares'!$O$6</f>
        <v>0.39608086052279823</v>
      </c>
      <c r="AX22" s="19">
        <f>'[2]Mkt Shares'!$O$7</f>
        <v>0.1456010878745363</v>
      </c>
      <c r="AY22" s="19">
        <f>'[2]Mkt Shares'!$O$8</f>
        <v>0</v>
      </c>
      <c r="AZ22" s="19">
        <f>'[2]Mkt Shares'!$O$9</f>
        <v>0</v>
      </c>
      <c r="BA22" s="19">
        <f>'[2]Mkt Shares'!$O$11</f>
        <v>0</v>
      </c>
      <c r="BB22" s="19">
        <f>'[2]Mkt Shares'!$O$12</f>
        <v>0</v>
      </c>
      <c r="BC22" s="19">
        <f>'[2]Mkt Shares'!$O$13</f>
        <v>0.4583180995801333</v>
      </c>
      <c r="BD22" s="19">
        <f>'[2]Mkt Shares'!$O$14</f>
        <v>0</v>
      </c>
      <c r="BE22" s="5">
        <f>'[1]Fltsummary'!AE30</f>
        <v>0.700182881766942</v>
      </c>
      <c r="BF22" s="5">
        <f>'[1]Fltsummary'!AG30</f>
        <v>0.09285980097611822</v>
      </c>
      <c r="BG22" s="5">
        <f>'[1]Fltsummary'!AJ30</f>
        <v>0.0005829127854412767</v>
      </c>
      <c r="BH22" s="5">
        <f>'[1]Fltsummary'!AK30</f>
        <v>0</v>
      </c>
      <c r="BI22" s="5">
        <f>'[1]Fltsummary'!AH30</f>
        <v>0.0004591459672478828</v>
      </c>
      <c r="BJ22" s="5">
        <f>'[1]Fltsummary'!AF30</f>
        <v>6.194453800857741E-06</v>
      </c>
      <c r="BK22" s="5">
        <f>'[1]Fltsummary'!AI30</f>
        <v>0.20590906405044979</v>
      </c>
      <c r="BL22" s="5">
        <f>'[1]Fltsummary'!AL30</f>
        <v>0</v>
      </c>
      <c r="BM22" s="3">
        <f>'[1]VMTsummary'!V30</f>
        <v>2073.8928823651518</v>
      </c>
      <c r="BN22" s="3">
        <f>'[1]VMTsummary'!W30</f>
        <v>0.018316044734900158</v>
      </c>
      <c r="BO22" s="3">
        <f>'[1]VMTsummary'!X30</f>
        <v>316.32051723245695</v>
      </c>
      <c r="BP22" s="3">
        <f>'[1]VMTsummary'!Y30</f>
        <v>1.2142134800181528</v>
      </c>
      <c r="BQ22" s="3">
        <f>'[1]VMTsummary'!Z30</f>
        <v>721.9390407584735</v>
      </c>
      <c r="BR22" s="3">
        <f>'[1]VMTsummary'!AA30</f>
        <v>2.0024168534187</v>
      </c>
      <c r="BS22" s="3">
        <f>'[1]VMTsummary'!AB30</f>
        <v>0</v>
      </c>
      <c r="BT22" s="3">
        <f>'[1]VMTsummary'!AC30</f>
        <v>0</v>
      </c>
      <c r="BU22" s="3">
        <f>'[1]VMTsummary'!T30</f>
        <v>3115.387386734254</v>
      </c>
      <c r="BV22" s="3"/>
      <c r="BW22" s="7">
        <f>+'[2]SCChoice'!$O$253</f>
        <v>0.4195260423990109</v>
      </c>
      <c r="BX22" s="7">
        <f>+'[2]SCChoice'!$O$254</f>
        <v>0.11499482616051514</v>
      </c>
      <c r="BY22" s="7">
        <f>+'[2]SCChoice'!$O$255</f>
        <v>0</v>
      </c>
      <c r="BZ22" s="7">
        <f>+'[2]SCChoice'!$O$256</f>
        <v>0</v>
      </c>
      <c r="CA22" s="7">
        <f>+'[2]SCChoice'!$O$258</f>
        <v>0</v>
      </c>
      <c r="CB22" s="7">
        <f>+'[2]SCChoice'!$O$259</f>
        <v>0</v>
      </c>
      <c r="CC22" s="7">
        <f>+'[2]SCChoice'!$O$260</f>
        <v>0.465479131440474</v>
      </c>
      <c r="CD22" s="7">
        <f>+'[2]SCChoice'!$O$261</f>
        <v>0</v>
      </c>
      <c r="CE22" s="7">
        <f>+'[2]LCChoice'!$O$253</f>
        <v>0.3726237472551618</v>
      </c>
      <c r="CF22" s="7">
        <f>+'[2]LCChoice'!$O$254</f>
        <v>0.17995082820615302</v>
      </c>
      <c r="CG22" s="7">
        <f>+'[2]LCChoice'!$O$255</f>
        <v>0</v>
      </c>
      <c r="CH22" s="7">
        <f>+'[2]LCChoice'!$O$256</f>
        <v>0</v>
      </c>
      <c r="CI22" s="7">
        <f>+'[2]LCChoice'!$O$258</f>
        <v>0</v>
      </c>
      <c r="CJ22" s="7">
        <f>+'[2]LCChoice'!$O$259</f>
        <v>0</v>
      </c>
      <c r="CK22" s="7">
        <f>+'[2]LCChoice'!$O$260</f>
        <v>0.4474254245386852</v>
      </c>
      <c r="CL22" s="7">
        <f>+'[2]LCChoice'!$O$261</f>
        <v>0</v>
      </c>
      <c r="CM22" s="7">
        <f>+'[2]PUChoice'!$O$253</f>
        <v>0.4439103453228145</v>
      </c>
      <c r="CN22" s="7">
        <f>+'[2]PUChoice'!$O$254</f>
        <v>0.08046619242905105</v>
      </c>
      <c r="CO22" s="7">
        <f>+'[2]PUChoice'!$O$255</f>
        <v>0</v>
      </c>
      <c r="CP22" s="7">
        <f>+'[2]PUChoice'!$O$256</f>
        <v>0</v>
      </c>
      <c r="CQ22" s="7">
        <f>+'[2]PUChoice'!$O$258</f>
        <v>0</v>
      </c>
      <c r="CR22" s="7">
        <f>+'[2]PUChoice'!$O$259</f>
        <v>0</v>
      </c>
      <c r="CS22" s="7">
        <f>+'[2]PUChoice'!$O$260</f>
        <v>0.4756234622481345</v>
      </c>
      <c r="CT22" s="7">
        <f>+'[2]PUChoice'!$O$261</f>
        <v>0</v>
      </c>
      <c r="CU22" s="7">
        <f>+'[2]SSUChoice'!$O$253</f>
        <v>0.37963496956093157</v>
      </c>
      <c r="CV22" s="7">
        <f>+'[2]SSUChoice'!$O$254</f>
        <v>0.15825788230650195</v>
      </c>
      <c r="CW22" s="7">
        <f>+'[2]SSUChoice'!$O$255</f>
        <v>0</v>
      </c>
      <c r="CX22" s="7">
        <f>+'[2]SSUChoice'!$O$256</f>
        <v>0</v>
      </c>
      <c r="CY22" s="7">
        <f>+'[2]SSUChoice'!$O$258</f>
        <v>0</v>
      </c>
      <c r="CZ22" s="7">
        <f>+'[2]SSUChoice'!$O$259</f>
        <v>0</v>
      </c>
      <c r="DA22" s="7">
        <f>+'[2]SSUChoice'!$O$260</f>
        <v>0.46210714813256654</v>
      </c>
      <c r="DB22" s="7">
        <f>+'[2]SSUChoice'!$O$261</f>
        <v>0</v>
      </c>
      <c r="DC22" s="7">
        <f>+'[2]LSUChoice'!$O$253</f>
        <v>0.3894170858607038</v>
      </c>
      <c r="DD22" s="7">
        <f>+'[2]LSUChoice'!$O$254</f>
        <v>0.15454362525054738</v>
      </c>
      <c r="DE22" s="7">
        <f>+'[2]LSUChoice'!$O$255</f>
        <v>0</v>
      </c>
      <c r="DF22" s="7">
        <f>+'[2]LSUChoice'!$O$256</f>
        <v>0</v>
      </c>
      <c r="DG22" s="7">
        <f>+'[2]LSUChoice'!$O$258</f>
        <v>0</v>
      </c>
      <c r="DH22" s="7">
        <f>+'[2]LSUChoice'!$O$259</f>
        <v>0</v>
      </c>
      <c r="DI22" s="7">
        <f>+'[2]LSUChoice'!$O$260</f>
        <v>0.45603928888874884</v>
      </c>
      <c r="DJ22" s="7">
        <f>+'[2]LSUChoice'!$O$261</f>
        <v>0</v>
      </c>
      <c r="DK22" s="7">
        <f>+'[2]MPG'!$O$81</f>
        <v>49.22244174325851</v>
      </c>
      <c r="DL22" s="7">
        <f>+'[2]MPG'!$O$97</f>
        <v>45.50150158148912</v>
      </c>
      <c r="DM22" s="7">
        <f>+'[2]MPG'!$O$113</f>
        <v>34.41246894236243</v>
      </c>
      <c r="DN22" s="7">
        <f>+'[2]MPG'!$O$129</f>
        <v>40.018802624756816</v>
      </c>
      <c r="DO22" s="7">
        <f>+'[2]MPG'!$O$145</f>
        <v>34.78170714906528</v>
      </c>
      <c r="DP22" s="7">
        <f>+'[2]MPG'!$O$32</f>
        <v>42.81811868841965</v>
      </c>
      <c r="DQ22" s="7">
        <f>+'[2]MPG'!$O$48</f>
        <v>47.11435818722752</v>
      </c>
      <c r="DR22" s="7">
        <f>+'[2]MPG'!$O$64</f>
        <v>36.45048213333306</v>
      </c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>
        <f>+'[1]HVY TRK ENERGY'!O70*'[1]HVY TRK ENERGY'!K70</f>
        <v>4.867610039351874</v>
      </c>
      <c r="EF22">
        <f>+'[1]HVY TRK ENERGY'!M70*'[1]HVY TRK ENERGY'!K70</f>
        <v>0.35590698804973997</v>
      </c>
      <c r="EI22" s="6">
        <f>'[3]Fuel $'!D$49</f>
        <v>0.8590719882082545</v>
      </c>
      <c r="EJ22" s="6">
        <f>'[3]Fuel $'!D$50</f>
        <v>1.0026362390638255</v>
      </c>
      <c r="EK22" s="6">
        <f>'[3]Fuel $'!D$51</f>
        <v>1.197861488516857</v>
      </c>
      <c r="EL22" s="4">
        <f>'[3]Fuel $'!D$52</f>
        <v>1.0535973901924667</v>
      </c>
      <c r="EM22" s="4">
        <f>'[3]Fuel $'!D$53</f>
        <v>0.9032401631180872</v>
      </c>
      <c r="EN22" s="4">
        <f>'[3]Fuel $'!D$54</f>
        <v>1.20376521871499</v>
      </c>
      <c r="EO22" s="6">
        <f>+'[3]Fuel $'!$D$21</f>
        <v>0.3821460394997208</v>
      </c>
      <c r="EP22" s="6">
        <f>'[3]Fuel $'!D29</f>
        <v>3.413036392442401</v>
      </c>
      <c r="EQ22" s="6">
        <f>'[3]Fuel $'!D55</f>
        <v>1.7883265334612484</v>
      </c>
      <c r="ES22" s="27">
        <f>+'[3]Conv'!$D$324</f>
        <v>17.2544</v>
      </c>
      <c r="ET22" s="27">
        <f>+'[3]Diesel'!$D$320</f>
        <v>15.6744</v>
      </c>
      <c r="EU22" s="27">
        <f>'[3]CNGV'!$D$709</f>
        <v>17.1432</v>
      </c>
      <c r="EV22" s="27">
        <f>+'[3]BEV100'!$D$1176</f>
        <v>48.942690000000056</v>
      </c>
      <c r="EW22" s="27">
        <f>+'[3]PHEV10'!$D$1432</f>
        <v>43.93119300000006</v>
      </c>
      <c r="EX22" s="27">
        <f>+'[3]PHEV40'!$D$1594</f>
        <v>48.97199700000006</v>
      </c>
      <c r="EY22" s="30">
        <f>+'[3]FCEV'!$D$751</f>
        <v>74.5008</v>
      </c>
    </row>
    <row r="23" spans="1:157" ht="12.75">
      <c r="A23">
        <v>2021</v>
      </c>
      <c r="B23" s="19">
        <f>+'[1]LT ICE'!AI61+'[1]LT SI HEV GAS'!AI61+'[1]LT SI PHEV'!AI61-'[1]LT SI PHEV'!BC61+'[1]LT D PHEV'!AI61-'[1]LT D PHEV'!BC61+'[1]auto ICE'!AI61+'[1]auto SI HEV Gas'!AI61+'[1]auto SI PHEV'!AI61-'[1]auto SI PHEV'!BC61+'[1]auto D PHEV'!AI61-'[1]auto D PHEV'!BC61</f>
        <v>12.871892213061376</v>
      </c>
      <c r="C23" s="19">
        <f>+'[1]LT Dsl'!AI61+'[1]auto Dsl'!AI61</f>
        <v>1.5703732588860047</v>
      </c>
      <c r="D23" s="25">
        <f>+'[1]auto CNG'!AI61+'[1]LT CNG'!AI61</f>
        <v>0.0059617831471166245</v>
      </c>
      <c r="E23" s="25">
        <f>+'[1]auto FCV'!AI61+'[1]LT FCV'!AI61</f>
        <v>0</v>
      </c>
      <c r="F23" s="25">
        <f>'[1]auto SI PHEV'!BC61+'[1]LT SI PHEV'!BC61</f>
        <v>0.0013150043617186293</v>
      </c>
      <c r="G23" s="25">
        <f>'[1]auto D PHEV'!BC61+'[1]LT D PHEV'!BC61</f>
        <v>0</v>
      </c>
      <c r="H23" s="25">
        <f>'[1]auto EV'!AI61+'[1]LT EV'!AI61</f>
        <v>2.9895822058922803E-05</v>
      </c>
      <c r="I23" s="25">
        <f t="shared" si="3"/>
        <v>14.449572155278274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9">
        <f t="shared" si="4"/>
        <v>0.07750804427384482</v>
      </c>
      <c r="Z23" s="19"/>
      <c r="AA23" s="19"/>
      <c r="AB23" s="4">
        <f t="shared" si="5"/>
        <v>222.2141686580293</v>
      </c>
      <c r="AC23" s="4">
        <f t="shared" si="6"/>
        <v>24.654106385346008</v>
      </c>
      <c r="AD23" s="4">
        <f t="shared" si="7"/>
        <v>0.10247589815915824</v>
      </c>
      <c r="AE23" s="4">
        <f t="shared" si="8"/>
        <v>0</v>
      </c>
      <c r="AF23" s="4">
        <f t="shared" si="9"/>
        <v>0.057584724012924325</v>
      </c>
      <c r="AG23" s="4">
        <f t="shared" si="10"/>
        <v>0</v>
      </c>
      <c r="AH23" s="4">
        <f t="shared" si="11"/>
        <v>0.0014666865787533454</v>
      </c>
      <c r="AI23" s="4">
        <f t="shared" si="12"/>
        <v>247.02980235212615</v>
      </c>
      <c r="AJ23" s="2">
        <f>+EO23*8*(MAX(D$12:D23)-D$12)*(10^9)*8.5136/1000000000</f>
        <v>0.0020329347280396513</v>
      </c>
      <c r="AK23" s="5">
        <f t="shared" si="0"/>
        <v>0.13078236638060942</v>
      </c>
      <c r="AL23" s="5">
        <f t="shared" si="1"/>
        <v>0</v>
      </c>
      <c r="AM23" s="5">
        <f t="shared" si="2"/>
        <v>0</v>
      </c>
      <c r="AN23" s="2">
        <f t="shared" si="13"/>
        <v>0</v>
      </c>
      <c r="AO23" s="2">
        <f t="shared" si="14"/>
        <v>0</v>
      </c>
      <c r="AP23" s="3"/>
      <c r="AQ23" s="3">
        <f>'[1]VehFleetValuSummary'!T17</f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5">
        <f>'[1]Fltsummary'!AE31</f>
        <v>0.663723144071919</v>
      </c>
      <c r="BF23" s="5">
        <f>'[1]Fltsummary'!AG31</f>
        <v>0.10009969433886423</v>
      </c>
      <c r="BG23" s="5">
        <f>'[1]Fltsummary'!AJ31</f>
        <v>0.0005534495645721347</v>
      </c>
      <c r="BH23" s="5">
        <f>'[1]Fltsummary'!AK31</f>
        <v>0</v>
      </c>
      <c r="BI23" s="5">
        <f>'[1]Fltsummary'!AH31</f>
        <v>0.0003889789415669909</v>
      </c>
      <c r="BJ23" s="5">
        <f>'[1]Fltsummary'!AF31</f>
        <v>5.0439364489734325E-06</v>
      </c>
      <c r="BK23" s="5">
        <f>'[1]Fltsummary'!AI31</f>
        <v>0.23522968914662887</v>
      </c>
      <c r="BL23" s="5">
        <f>'[1]Fltsummary'!AL31</f>
        <v>0</v>
      </c>
      <c r="BM23" s="3">
        <f>'[1]VMTsummary'!V31</f>
        <v>2003.6388969528416</v>
      </c>
      <c r="BN23" s="3">
        <f>'[1]VMTsummary'!W31</f>
        <v>0.015177335860890144</v>
      </c>
      <c r="BO23" s="3">
        <f>'[1]VMTsummary'!X31</f>
        <v>344.55084754400093</v>
      </c>
      <c r="BP23" s="3">
        <f>'[1]VMTsummary'!Y31</f>
        <v>1.030756087810572</v>
      </c>
      <c r="BQ23" s="3">
        <f>'[1]VMTsummary'!Z31</f>
        <v>836.0418498012734</v>
      </c>
      <c r="BR23" s="3">
        <f>'[1]VMTsummary'!AA31</f>
        <v>1.8729760290430846</v>
      </c>
      <c r="BS23" s="3">
        <f>'[1]VMTsummary'!AB31</f>
        <v>0</v>
      </c>
      <c r="BT23" s="3">
        <f>'[1]VMTsummary'!AC31</f>
        <v>0</v>
      </c>
      <c r="BU23" s="3">
        <f>'[1]VMTsummary'!T31</f>
        <v>3187.15050375083</v>
      </c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>
        <f>+'[1]HVY TRK ENERGY'!O71*'[1]HVY TRK ENERGY'!K71</f>
        <v>4.908286644505632</v>
      </c>
      <c r="EF23">
        <f>+'[1]HVY TRK ENERGY'!M71*'[1]HVY TRK ENERGY'!K71</f>
        <v>0.3554611140753904</v>
      </c>
      <c r="EI23" s="4">
        <f aca="true" t="shared" si="23" ref="EI23:EK26">+EI22+(EI$27-EI$22)/5</f>
        <v>0.8414874283351612</v>
      </c>
      <c r="EJ23" s="4">
        <f t="shared" si="23"/>
        <v>0.974958342427061</v>
      </c>
      <c r="EK23" s="4">
        <f t="shared" si="23"/>
        <v>1.1664495105557187</v>
      </c>
      <c r="EL23" s="4">
        <f>+EL22+(EL$27-EL$22)/5</f>
        <v>1.0227655686268722</v>
      </c>
      <c r="EM23" s="4">
        <f aca="true" t="shared" si="24" ref="EM23:EO26">+EM22+(EM$27-EM$22)/5</f>
        <v>0.8770005527136204</v>
      </c>
      <c r="EN23" s="4">
        <f t="shared" si="24"/>
        <v>1.1721366976811145</v>
      </c>
      <c r="EO23" s="4">
        <f t="shared" si="24"/>
        <v>0.3821460394997208</v>
      </c>
      <c r="EP23" s="4">
        <f aca="true" t="shared" si="25" ref="EP23:EQ26">+EP22+(EP$27-EP$22)/5</f>
        <v>3.413036392442401</v>
      </c>
      <c r="EQ23" s="4">
        <f t="shared" si="25"/>
        <v>1.7883265334612484</v>
      </c>
      <c r="ES23" s="4">
        <f aca="true" t="shared" si="26" ref="ES23:EY26">+ES22+(ES$27-ES$22)/5</f>
        <v>17.26352</v>
      </c>
      <c r="ET23" s="4">
        <f t="shared" si="26"/>
        <v>15.69952</v>
      </c>
      <c r="EU23" s="4">
        <f t="shared" si="26"/>
        <v>17.1888</v>
      </c>
      <c r="EV23" s="4">
        <f t="shared" si="26"/>
        <v>49.05991800000005</v>
      </c>
      <c r="EW23" s="4">
        <f t="shared" si="26"/>
        <v>43.79051940000006</v>
      </c>
      <c r="EX23" s="4">
        <f t="shared" si="26"/>
        <v>49.09508640000006</v>
      </c>
      <c r="EY23" s="4">
        <f t="shared" si="26"/>
        <v>74.53168</v>
      </c>
      <c r="FA23" s="4"/>
    </row>
    <row r="24" spans="1:155" ht="12.75">
      <c r="A24">
        <v>2022</v>
      </c>
      <c r="B24" s="19">
        <f>+'[1]LT ICE'!AI62+'[1]LT SI HEV GAS'!AI62+'[1]LT SI PHEV'!AI62-'[1]LT SI PHEV'!BC62+'[1]LT D PHEV'!AI62-'[1]LT D PHEV'!BC62+'[1]auto ICE'!AI62+'[1]auto SI HEV Gas'!AI62+'[1]auto SI PHEV'!AI62-'[1]auto SI PHEV'!BC62+'[1]auto D PHEV'!AI62-'[1]auto D PHEV'!BC62</f>
        <v>12.668047152832226</v>
      </c>
      <c r="C24" s="19">
        <f>+'[1]LT Dsl'!AI62+'[1]auto Dsl'!AI62</f>
        <v>1.6729956393920387</v>
      </c>
      <c r="D24" s="25">
        <f>+'[1]auto CNG'!AI62+'[1]LT CNG'!AI62</f>
        <v>0.005015541852397519</v>
      </c>
      <c r="E24" s="25">
        <f>+'[1]auto FCV'!AI62+'[1]LT FCV'!AI62</f>
        <v>0</v>
      </c>
      <c r="F24" s="25">
        <f>'[1]auto SI PHEV'!BC62+'[1]LT SI PHEV'!BC62</f>
        <v>0.001223517689344662</v>
      </c>
      <c r="G24" s="25">
        <f>'[1]auto D PHEV'!BC62+'[1]LT D PHEV'!BC62</f>
        <v>0</v>
      </c>
      <c r="H24" s="25">
        <f>'[1]auto EV'!AI62+'[1]LT EV'!AI62</f>
        <v>2.4355160233501106E-05</v>
      </c>
      <c r="I24" s="25">
        <f t="shared" si="3"/>
        <v>14.347306206926241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9">
        <f t="shared" si="4"/>
        <v>0.07518680188924132</v>
      </c>
      <c r="Z24" s="19"/>
      <c r="AA24" s="19"/>
      <c r="AB24" s="4">
        <f t="shared" si="5"/>
        <v>218.81061797389603</v>
      </c>
      <c r="AC24" s="4">
        <f t="shared" si="6"/>
        <v>26.307254151009626</v>
      </c>
      <c r="AD24" s="4">
        <f t="shared" si="7"/>
        <v>0.08643985450095981</v>
      </c>
      <c r="AE24" s="4">
        <f t="shared" si="8"/>
        <v>0</v>
      </c>
      <c r="AF24" s="4">
        <f t="shared" si="9"/>
        <v>0.05340635847346687</v>
      </c>
      <c r="AG24" s="4">
        <f t="shared" si="10"/>
        <v>0</v>
      </c>
      <c r="AH24" s="4">
        <f t="shared" si="11"/>
        <v>0.0011977172706562791</v>
      </c>
      <c r="AI24" s="4">
        <f t="shared" si="12"/>
        <v>245.25891605515073</v>
      </c>
      <c r="AJ24" s="2">
        <f>+EO24*8*(MAX(D$12:D24)-D$12)*(10^9)*8.5136/1000000000</f>
        <v>0.0020329347280396513</v>
      </c>
      <c r="AK24" s="5">
        <f t="shared" si="0"/>
        <v>0.13078236638060942</v>
      </c>
      <c r="AL24" s="5">
        <f t="shared" si="1"/>
        <v>0</v>
      </c>
      <c r="AM24" s="5">
        <f t="shared" si="2"/>
        <v>0</v>
      </c>
      <c r="AN24" s="2">
        <f t="shared" si="13"/>
        <v>0</v>
      </c>
      <c r="AO24" s="2">
        <f t="shared" si="14"/>
        <v>0</v>
      </c>
      <c r="AP24" s="3"/>
      <c r="AQ24" s="3">
        <f>'[1]VehFleetValuSummary'!T18</f>
        <v>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5">
        <f>'[1]Fltsummary'!AE32</f>
        <v>0.6299280121543069</v>
      </c>
      <c r="BF24" s="5">
        <f>'[1]Fltsummary'!AG32</f>
        <v>0.10650664820083593</v>
      </c>
      <c r="BG24" s="5">
        <f>'[1]Fltsummary'!AJ32</f>
        <v>0.0005219427019162129</v>
      </c>
      <c r="BH24" s="5">
        <f>'[1]Fltsummary'!AK32</f>
        <v>0</v>
      </c>
      <c r="BI24" s="5">
        <f>'[1]Fltsummary'!AH32</f>
        <v>0.0003232154748247573</v>
      </c>
      <c r="BJ24" s="5">
        <f>'[1]Fltsummary'!AF32</f>
        <v>4.0936367855992885E-06</v>
      </c>
      <c r="BK24" s="5">
        <f>'[1]Fltsummary'!AI32</f>
        <v>0.26271608783133077</v>
      </c>
      <c r="BL24" s="5">
        <f>'[1]Fltsummary'!AL32</f>
        <v>0</v>
      </c>
      <c r="BM24" s="3">
        <f>'[1]VMTsummary'!V32</f>
        <v>1942.4912891019783</v>
      </c>
      <c r="BN24" s="3">
        <f>'[1]VMTsummary'!W32</f>
        <v>0.012527921208434586</v>
      </c>
      <c r="BO24" s="3">
        <f>'[1]VMTsummary'!X32</f>
        <v>370.66721007462866</v>
      </c>
      <c r="BP24" s="3">
        <f>'[1]VMTsummary'!Y32</f>
        <v>0.8618831969476966</v>
      </c>
      <c r="BQ24" s="3">
        <f>'[1]VMTsummary'!Z32</f>
        <v>946.2229012402504</v>
      </c>
      <c r="BR24" s="3">
        <f>'[1]VMTsummary'!AA32</f>
        <v>1.7384466653142865</v>
      </c>
      <c r="BS24" s="3">
        <f>'[1]VMTsummary'!AB32</f>
        <v>0</v>
      </c>
      <c r="BT24" s="3">
        <f>'[1]VMTsummary'!AC32</f>
        <v>0</v>
      </c>
      <c r="BU24" s="3">
        <f>'[1]VMTsummary'!T32</f>
        <v>3261.9942582003277</v>
      </c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>
        <f>+'[1]HVY TRK ENERGY'!O72*'[1]HVY TRK ENERGY'!K72</f>
        <v>4.942671179901085</v>
      </c>
      <c r="EF24">
        <f>+'[1]HVY TRK ENERGY'!M72*'[1]HVY TRK ENERGY'!K72</f>
        <v>0.3561494565360785</v>
      </c>
      <c r="EI24" s="4">
        <f t="shared" si="23"/>
        <v>0.823902868462068</v>
      </c>
      <c r="EJ24" s="4">
        <f t="shared" si="23"/>
        <v>0.9472804457902966</v>
      </c>
      <c r="EK24" s="4">
        <f t="shared" si="23"/>
        <v>1.1350375325945803</v>
      </c>
      <c r="EL24" s="4">
        <f>+EL23+(EL$27-EL$22)/5</f>
        <v>0.9919337470612776</v>
      </c>
      <c r="EM24" s="4">
        <f t="shared" si="24"/>
        <v>0.8507609423091537</v>
      </c>
      <c r="EN24" s="4">
        <f t="shared" si="24"/>
        <v>1.140508176647239</v>
      </c>
      <c r="EO24" s="4">
        <f t="shared" si="24"/>
        <v>0.3821460394997208</v>
      </c>
      <c r="EP24" s="4">
        <f t="shared" si="25"/>
        <v>3.413036392442401</v>
      </c>
      <c r="EQ24" s="4">
        <f t="shared" si="25"/>
        <v>1.7883265334612484</v>
      </c>
      <c r="ES24" s="4">
        <f t="shared" si="26"/>
        <v>17.27264</v>
      </c>
      <c r="ET24" s="4">
        <f t="shared" si="26"/>
        <v>15.724639999999999</v>
      </c>
      <c r="EU24" s="4">
        <f t="shared" si="26"/>
        <v>17.2344</v>
      </c>
      <c r="EV24" s="4">
        <f t="shared" si="26"/>
        <v>49.17714600000005</v>
      </c>
      <c r="EW24" s="4">
        <f t="shared" si="26"/>
        <v>43.64984580000006</v>
      </c>
      <c r="EX24" s="4">
        <f t="shared" si="26"/>
        <v>49.21817580000007</v>
      </c>
      <c r="EY24" s="4">
        <f t="shared" si="26"/>
        <v>74.56255999999999</v>
      </c>
    </row>
    <row r="25" spans="1:155" ht="12.75">
      <c r="A25">
        <v>2023</v>
      </c>
      <c r="B25" s="19">
        <f>+'[1]LT ICE'!AI63+'[1]LT SI HEV GAS'!AI63+'[1]LT SI PHEV'!AI63-'[1]LT SI PHEV'!BC63+'[1]LT D PHEV'!AI63-'[1]LT D PHEV'!BC63+'[1]auto ICE'!AI63+'[1]auto SI HEV Gas'!AI63+'[1]auto SI PHEV'!AI63-'[1]auto SI PHEV'!BC63+'[1]auto D PHEV'!AI63-'[1]auto D PHEV'!BC63</f>
        <v>12.486215498655746</v>
      </c>
      <c r="C25" s="19">
        <f>+'[1]LT Dsl'!AI63+'[1]auto Dsl'!AI63</f>
        <v>1.7615338912379397</v>
      </c>
      <c r="D25" s="25">
        <f>+'[1]auto CNG'!AI63+'[1]LT CNG'!AI63</f>
        <v>0.004182465710558736</v>
      </c>
      <c r="E25" s="25">
        <f>+'[1]auto FCV'!AI63+'[1]LT FCV'!AI63</f>
        <v>0</v>
      </c>
      <c r="F25" s="25">
        <f>'[1]auto SI PHEV'!BC63+'[1]LT SI PHEV'!BC63</f>
        <v>0.0011259895873187325</v>
      </c>
      <c r="G25" s="25">
        <f>'[1]auto D PHEV'!BC63+'[1]LT D PHEV'!BC63</f>
        <v>0</v>
      </c>
      <c r="H25" s="25">
        <f>'[1]auto EV'!AI63+'[1]LT EV'!AI63</f>
        <v>1.9574323567843332E-05</v>
      </c>
      <c r="I25" s="25">
        <f t="shared" si="3"/>
        <v>14.253077419515131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9">
        <f t="shared" si="4"/>
        <v>0.0730456578392959</v>
      </c>
      <c r="Z25" s="19"/>
      <c r="AA25" s="19"/>
      <c r="AB25" s="4">
        <f t="shared" si="5"/>
        <v>215.7837795560489</v>
      </c>
      <c r="AC25" s="4">
        <f t="shared" si="6"/>
        <v>27.74373601886365</v>
      </c>
      <c r="AD25" s="4">
        <f t="shared" si="7"/>
        <v>0.07227300747845496</v>
      </c>
      <c r="AE25" s="4">
        <f t="shared" si="8"/>
        <v>0</v>
      </c>
      <c r="AF25" s="4">
        <f t="shared" si="9"/>
        <v>0.048990874850057736</v>
      </c>
      <c r="AG25" s="4">
        <f t="shared" si="10"/>
        <v>0</v>
      </c>
      <c r="AH25" s="4">
        <f t="shared" si="11"/>
        <v>0.0009649040267502845</v>
      </c>
      <c r="AI25" s="4">
        <f t="shared" si="12"/>
        <v>243.6497443612678</v>
      </c>
      <c r="AJ25" s="2">
        <f>+EO25*8*(MAX(D$12:D25)-D$12)*(10^9)*8.5136/1000000000</f>
        <v>0.0020329347280396513</v>
      </c>
      <c r="AK25" s="5">
        <f t="shared" si="0"/>
        <v>0.13078236638060942</v>
      </c>
      <c r="AL25" s="5">
        <f t="shared" si="1"/>
        <v>0</v>
      </c>
      <c r="AM25" s="5">
        <f t="shared" si="2"/>
        <v>0</v>
      </c>
      <c r="AN25" s="2">
        <f t="shared" si="13"/>
        <v>0</v>
      </c>
      <c r="AO25" s="2">
        <f t="shared" si="14"/>
        <v>0</v>
      </c>
      <c r="AP25" s="3"/>
      <c r="AQ25" s="3">
        <f>'[1]VehFleetValuSummary'!T19</f>
        <v>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5">
        <f>'[1]Fltsummary'!AE33</f>
        <v>0.5985651745574215</v>
      </c>
      <c r="BF25" s="5">
        <f>'[1]Fltsummary'!AG33</f>
        <v>0.11208700277925754</v>
      </c>
      <c r="BG25" s="5">
        <f>'[1]Fltsummary'!AJ33</f>
        <v>0.00048756921507861885</v>
      </c>
      <c r="BH25" s="5">
        <f>'[1]Fltsummary'!AK33</f>
        <v>0</v>
      </c>
      <c r="BI25" s="5">
        <f>'[1]Fltsummary'!AH33</f>
        <v>0.0002664740228817861</v>
      </c>
      <c r="BJ25" s="5">
        <f>'[1]Fltsummary'!AF33</f>
        <v>3.2988295224385363E-06</v>
      </c>
      <c r="BK25" s="5">
        <f>'[1]Fltsummary'!AI33</f>
        <v>0.28859048059583814</v>
      </c>
      <c r="BL25" s="5">
        <f>'[1]Fltsummary'!AL33</f>
        <v>0</v>
      </c>
      <c r="BM25" s="3">
        <f>'[1]VMTsummary'!V33</f>
        <v>1887.3121441392764</v>
      </c>
      <c r="BN25" s="3">
        <f>'[1]VMTsummary'!W33</f>
        <v>0.010228534758084728</v>
      </c>
      <c r="BO25" s="3">
        <f>'[1]VMTsummary'!X33</f>
        <v>393.86477415073693</v>
      </c>
      <c r="BP25" s="3">
        <f>'[1]VMTsummary'!Y33</f>
        <v>0.7138682917202884</v>
      </c>
      <c r="BQ25" s="3">
        <f>'[1]VMTsummary'!Z33</f>
        <v>1052.084731674096</v>
      </c>
      <c r="BR25" s="3">
        <f>'[1]VMTsummary'!AA33</f>
        <v>1.5957452306003215</v>
      </c>
      <c r="BS25" s="3">
        <f>'[1]VMTsummary'!AB33</f>
        <v>0</v>
      </c>
      <c r="BT25" s="3">
        <f>'[1]VMTsummary'!AC33</f>
        <v>0</v>
      </c>
      <c r="BU25" s="3">
        <f>'[1]VMTsummary'!T33</f>
        <v>3335.5814920211883</v>
      </c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>
        <f>+'[1]HVY TRK ENERGY'!O73*'[1]HVY TRK ENERGY'!K73</f>
        <v>4.996883562171083</v>
      </c>
      <c r="EF25">
        <f>+'[1]HVY TRK ENERGY'!M73*'[1]HVY TRK ENERGY'!K73</f>
        <v>0.35908409471910907</v>
      </c>
      <c r="EI25" s="4">
        <f t="shared" si="23"/>
        <v>0.8063183085889747</v>
      </c>
      <c r="EJ25" s="4">
        <f t="shared" si="23"/>
        <v>0.9196025491535321</v>
      </c>
      <c r="EK25" s="4">
        <f t="shared" si="23"/>
        <v>1.103625554633442</v>
      </c>
      <c r="EL25" s="4">
        <f>+EL24+(EL$27-EL$22)/5</f>
        <v>0.961101925495683</v>
      </c>
      <c r="EM25" s="4">
        <f t="shared" si="24"/>
        <v>0.8245213319046869</v>
      </c>
      <c r="EN25" s="4">
        <f t="shared" si="24"/>
        <v>1.1088796556133633</v>
      </c>
      <c r="EO25" s="4">
        <f t="shared" si="24"/>
        <v>0.3821460394997208</v>
      </c>
      <c r="EP25" s="4">
        <f t="shared" si="25"/>
        <v>3.413036392442401</v>
      </c>
      <c r="EQ25" s="4">
        <f t="shared" si="25"/>
        <v>1.7883265334612484</v>
      </c>
      <c r="ES25" s="4">
        <f t="shared" si="26"/>
        <v>17.28176</v>
      </c>
      <c r="ET25" s="4">
        <f t="shared" si="26"/>
        <v>15.749759999999998</v>
      </c>
      <c r="EU25" s="4">
        <f t="shared" si="26"/>
        <v>17.28</v>
      </c>
      <c r="EV25" s="4">
        <f t="shared" si="26"/>
        <v>49.29437400000005</v>
      </c>
      <c r="EW25" s="4">
        <f t="shared" si="26"/>
        <v>43.50917220000006</v>
      </c>
      <c r="EX25" s="4">
        <f t="shared" si="26"/>
        <v>49.34126520000007</v>
      </c>
      <c r="EY25" s="4">
        <f t="shared" si="26"/>
        <v>74.59343999999999</v>
      </c>
    </row>
    <row r="26" spans="1:155" ht="12.75">
      <c r="A26">
        <v>2024</v>
      </c>
      <c r="B26" s="19">
        <f>+'[1]LT ICE'!AI64+'[1]LT SI HEV GAS'!AI64+'[1]LT SI PHEV'!AI64-'[1]LT SI PHEV'!BC64+'[1]LT D PHEV'!AI64-'[1]LT D PHEV'!BC64+'[1]auto ICE'!AI64+'[1]auto SI HEV Gas'!AI64+'[1]auto SI PHEV'!AI64-'[1]auto SI PHEV'!BC64+'[1]auto D PHEV'!AI64-'[1]auto D PHEV'!BC64</f>
        <v>12.326242026473716</v>
      </c>
      <c r="C26" s="19">
        <f>+'[1]LT Dsl'!AI64+'[1]auto Dsl'!AI64</f>
        <v>1.837933005117785</v>
      </c>
      <c r="D26" s="25">
        <f>+'[1]auto CNG'!AI64+'[1]LT CNG'!AI64</f>
        <v>0.003472049593133108</v>
      </c>
      <c r="E26" s="25">
        <f>+'[1]auto FCV'!AI64+'[1]LT FCV'!AI64</f>
        <v>0</v>
      </c>
      <c r="F26" s="25">
        <f>'[1]auto SI PHEV'!BC64+'[1]LT SI PHEV'!BC64</f>
        <v>0.0010187881922948641</v>
      </c>
      <c r="G26" s="25">
        <f>'[1]auto D PHEV'!BC64+'[1]LT D PHEV'!BC64</f>
        <v>0</v>
      </c>
      <c r="H26" s="25">
        <f>'[1]auto EV'!AI64+'[1]LT EV'!AI64</f>
        <v>1.563624676453523E-05</v>
      </c>
      <c r="I26" s="25">
        <f t="shared" si="3"/>
        <v>14.168681505623695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9">
        <f t="shared" si="4"/>
        <v>0.07105815491586286</v>
      </c>
      <c r="Z26" s="19"/>
      <c r="AA26" s="19"/>
      <c r="AB26" s="4">
        <f t="shared" si="5"/>
        <v>213.13157173071383</v>
      </c>
      <c r="AC26" s="4">
        <f t="shared" si="6"/>
        <v>28.99317260377244</v>
      </c>
      <c r="AD26" s="4">
        <f t="shared" si="7"/>
        <v>0.060155342430786976</v>
      </c>
      <c r="AE26" s="4">
        <f t="shared" si="8"/>
        <v>0</v>
      </c>
      <c r="AF26" s="4">
        <f t="shared" si="9"/>
        <v>0.044183314291236404</v>
      </c>
      <c r="AG26" s="4">
        <f t="shared" si="10"/>
        <v>0</v>
      </c>
      <c r="AH26" s="4">
        <f t="shared" si="11"/>
        <v>0.0007726120019030031</v>
      </c>
      <c r="AI26" s="4">
        <f t="shared" si="12"/>
        <v>242.2298556032102</v>
      </c>
      <c r="AJ26" s="2">
        <f>+EO26*8*(MAX(D$12:D26)-D$12)*(10^9)*8.5136/1000000000</f>
        <v>0.0020329347280396513</v>
      </c>
      <c r="AK26" s="5">
        <f t="shared" si="0"/>
        <v>0.13078236638060942</v>
      </c>
      <c r="AL26" s="5">
        <f t="shared" si="1"/>
        <v>0</v>
      </c>
      <c r="AM26" s="5">
        <f t="shared" si="2"/>
        <v>0</v>
      </c>
      <c r="AN26" s="2">
        <f t="shared" si="13"/>
        <v>0</v>
      </c>
      <c r="AO26" s="2">
        <f t="shared" si="14"/>
        <v>0</v>
      </c>
      <c r="AP26" s="3"/>
      <c r="AQ26" s="3">
        <f>'[1]VehFleetValuSummary'!T20</f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5">
        <f>'[1]Fltsummary'!AE34</f>
        <v>0.5693762645319066</v>
      </c>
      <c r="BF26" s="5">
        <f>'[1]Fltsummary'!AG34</f>
        <v>0.11691170733672313</v>
      </c>
      <c r="BG26" s="5">
        <f>'[1]Fltsummary'!AJ34</f>
        <v>0.0004489244075031617</v>
      </c>
      <c r="BH26" s="5">
        <f>'[1]Fltsummary'!AK34</f>
        <v>0</v>
      </c>
      <c r="BI26" s="5">
        <f>'[1]Fltsummary'!AH34</f>
        <v>0.00022071945347594074</v>
      </c>
      <c r="BJ26" s="5">
        <f>'[1]Fltsummary'!AF34</f>
        <v>2.619732651358544E-06</v>
      </c>
      <c r="BK26" s="5">
        <f>'[1]Fltsummary'!AI34</f>
        <v>0.31303976453773974</v>
      </c>
      <c r="BL26" s="5">
        <f>'[1]Fltsummary'!AL34</f>
        <v>0</v>
      </c>
      <c r="BM26" s="3">
        <f>'[1]VMTsummary'!V34</f>
        <v>1837.9804864133393</v>
      </c>
      <c r="BN26" s="3">
        <f>'[1]VMTsummary'!W34</f>
        <v>0.008262668743237667</v>
      </c>
      <c r="BO26" s="3">
        <f>'[1]VMTsummary'!X34</f>
        <v>414.76064739500777</v>
      </c>
      <c r="BP26" s="3">
        <f>'[1]VMTsummary'!Y34</f>
        <v>0.5893003037266499</v>
      </c>
      <c r="BQ26" s="3">
        <f>'[1]VMTsummary'!Z34</f>
        <v>1154.1159378342743</v>
      </c>
      <c r="BR26" s="3">
        <f>'[1]VMTsummary'!AA34</f>
        <v>1.4413026636767339</v>
      </c>
      <c r="BS26" s="3">
        <f>'[1]VMTsummary'!AB34</f>
        <v>0</v>
      </c>
      <c r="BT26" s="3">
        <f>'[1]VMTsummary'!AC34</f>
        <v>0</v>
      </c>
      <c r="BU26" s="3">
        <f>'[1]VMTsummary'!T34</f>
        <v>3408.895937278768</v>
      </c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>
        <f>+'[1]HVY TRK ENERGY'!O74*'[1]HVY TRK ENERGY'!K74</f>
        <v>5.069137485124941</v>
      </c>
      <c r="EF26">
        <f>+'[1]HVY TRK ENERGY'!M74*'[1]HVY TRK ENERGY'!K74</f>
        <v>0.36329115347653096</v>
      </c>
      <c r="EI26" s="4">
        <f t="shared" si="23"/>
        <v>0.7887337487158814</v>
      </c>
      <c r="EJ26" s="4">
        <f t="shared" si="23"/>
        <v>0.8919246525167677</v>
      </c>
      <c r="EK26" s="4">
        <f t="shared" si="23"/>
        <v>1.0722135766723035</v>
      </c>
      <c r="EL26" s="4">
        <f>+EL25+(EL$27-EL$22)/5</f>
        <v>0.9302701039300884</v>
      </c>
      <c r="EM26" s="4">
        <f t="shared" si="24"/>
        <v>0.7982817215002201</v>
      </c>
      <c r="EN26" s="4">
        <f t="shared" si="24"/>
        <v>1.0772511345794877</v>
      </c>
      <c r="EO26" s="4">
        <f t="shared" si="24"/>
        <v>0.3821460394997208</v>
      </c>
      <c r="EP26" s="4">
        <f t="shared" si="25"/>
        <v>3.413036392442401</v>
      </c>
      <c r="EQ26" s="4">
        <f t="shared" si="25"/>
        <v>1.7883265334612484</v>
      </c>
      <c r="ES26" s="4">
        <f t="shared" si="26"/>
        <v>17.290879999999998</v>
      </c>
      <c r="ET26" s="4">
        <f t="shared" si="26"/>
        <v>15.774879999999998</v>
      </c>
      <c r="EU26" s="4">
        <f t="shared" si="26"/>
        <v>17.3256</v>
      </c>
      <c r="EV26" s="4">
        <f t="shared" si="26"/>
        <v>49.411602000000045</v>
      </c>
      <c r="EW26" s="4">
        <f t="shared" si="26"/>
        <v>43.36849860000006</v>
      </c>
      <c r="EX26" s="4">
        <f t="shared" si="26"/>
        <v>49.46435460000008</v>
      </c>
      <c r="EY26" s="4">
        <f t="shared" si="26"/>
        <v>74.62431999999998</v>
      </c>
    </row>
    <row r="27" spans="1:155" ht="12.75">
      <c r="A27">
        <v>2025</v>
      </c>
      <c r="B27" s="19">
        <f>+'[1]LT ICE'!AI65+'[1]LT SI HEV GAS'!AI65+'[1]LT SI PHEV'!AI65-'[1]LT SI PHEV'!BC65+'[1]LT D PHEV'!AI65-'[1]LT D PHEV'!BC65+'[1]auto ICE'!AI65+'[1]auto SI HEV Gas'!AI65+'[1]auto SI PHEV'!AI65-'[1]auto SI PHEV'!BC65+'[1]auto D PHEV'!AI65-'[1]auto D PHEV'!BC65</f>
        <v>12.200590745406886</v>
      </c>
      <c r="C27" s="19">
        <f>+'[1]LT Dsl'!AI65+'[1]auto Dsl'!AI65</f>
        <v>1.9054346760625842</v>
      </c>
      <c r="D27" s="25">
        <f>+'[1]auto CNG'!AI65+'[1]LT CNG'!AI65</f>
        <v>0.0028470581500685795</v>
      </c>
      <c r="E27" s="25">
        <f>+'[1]auto FCV'!AI65+'[1]LT FCV'!AI65</f>
        <v>0</v>
      </c>
      <c r="F27" s="25">
        <f>'[1]auto SI PHEV'!BC65+'[1]LT SI PHEV'!BC65</f>
        <v>0.0009013367564551155</v>
      </c>
      <c r="G27" s="25">
        <f>'[1]auto D PHEV'!BC65+'[1]LT D PHEV'!BC65</f>
        <v>0</v>
      </c>
      <c r="H27" s="25">
        <f>'[1]auto EV'!AI65+'[1]LT EV'!AI65</f>
        <v>1.3049522792917889E-05</v>
      </c>
      <c r="I27" s="25">
        <f t="shared" si="3"/>
        <v>14.109786865898787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9">
        <f t="shared" si="4"/>
        <v>0.06919986915645708</v>
      </c>
      <c r="Z27" s="19"/>
      <c r="AA27" s="19"/>
      <c r="AB27" s="4">
        <f t="shared" si="5"/>
        <v>211.07021989553914</v>
      </c>
      <c r="AC27" s="4">
        <f t="shared" si="6"/>
        <v>30.105867881788832</v>
      </c>
      <c r="AD27" s="4">
        <f t="shared" si="7"/>
        <v>0.049456816536471306</v>
      </c>
      <c r="AE27" s="4">
        <f t="shared" si="8"/>
        <v>0</v>
      </c>
      <c r="AF27" s="4">
        <f t="shared" si="9"/>
        <v>0.038962827574109404</v>
      </c>
      <c r="AG27" s="4">
        <f t="shared" si="10"/>
        <v>0</v>
      </c>
      <c r="AH27" s="4">
        <f t="shared" si="11"/>
        <v>0.0006463275959915561</v>
      </c>
      <c r="AI27" s="4">
        <f t="shared" si="12"/>
        <v>241.26515374903454</v>
      </c>
      <c r="AJ27" s="2">
        <f>+EO27*8*(MAX(D$12:D27)-D$12)*(10^9)*8.5136/1000000000</f>
        <v>0.0020329347280396513</v>
      </c>
      <c r="AK27" s="5">
        <f t="shared" si="0"/>
        <v>0.13078236638060942</v>
      </c>
      <c r="AL27" s="5">
        <f t="shared" si="1"/>
        <v>0</v>
      </c>
      <c r="AM27" s="5">
        <f t="shared" si="2"/>
        <v>0</v>
      </c>
      <c r="AN27" s="2">
        <f t="shared" si="13"/>
        <v>0</v>
      </c>
      <c r="AO27" s="2">
        <f t="shared" si="14"/>
        <v>0</v>
      </c>
      <c r="AP27" s="3">
        <f>'[2]VehPrice'!$T$132</f>
        <v>460.33703215495495</v>
      </c>
      <c r="AQ27" s="3">
        <f>'[1]VehFleetValuSummary'!T21</f>
        <v>0</v>
      </c>
      <c r="AR27" s="23">
        <f>'[2]VehPrice'!$T$73</f>
        <v>23162.840003304016</v>
      </c>
      <c r="AS27" s="23">
        <f>'[2]VehPrice'!$T$87</f>
        <v>27366.924093237867</v>
      </c>
      <c r="AT27" s="23">
        <f>'[2]VehPrice'!$T$101</f>
        <v>22833.83773412722</v>
      </c>
      <c r="AU27" s="23">
        <f>'[2]VehPrice'!$T$115</f>
        <v>24925.95067582708</v>
      </c>
      <c r="AV27" s="23">
        <f>'[2]VehPrice'!$T$129</f>
        <v>32841.139102839996</v>
      </c>
      <c r="AW27" s="19">
        <f>'[2]Mkt Shares'!$T$6</f>
        <v>0.41371140567919057</v>
      </c>
      <c r="AX27" s="19">
        <f>'[2]Mkt Shares'!$T$7</f>
        <v>0.1264188562354966</v>
      </c>
      <c r="AY27" s="19">
        <f>'[2]Mkt Shares'!$T$8</f>
        <v>0</v>
      </c>
      <c r="AZ27" s="19">
        <f>'[2]Mkt Shares'!$T$9</f>
        <v>0</v>
      </c>
      <c r="BA27" s="19">
        <f>'[2]Mkt Shares'!$T$11</f>
        <v>0</v>
      </c>
      <c r="BB27" s="19">
        <f>'[2]Mkt Shares'!$T$12</f>
        <v>0</v>
      </c>
      <c r="BC27" s="19">
        <f>'[2]Mkt Shares'!$T$13</f>
        <v>0.4598697513773328</v>
      </c>
      <c r="BD27" s="19">
        <f>'[2]Mkt Shares'!$T$14</f>
        <v>0</v>
      </c>
      <c r="BE27" s="5">
        <f>'[1]Fltsummary'!AE35</f>
        <v>0.5423181351019271</v>
      </c>
      <c r="BF27" s="5">
        <f>'[1]Fltsummary'!AG35</f>
        <v>0.12098134642818174</v>
      </c>
      <c r="BG27" s="5">
        <f>'[1]Fltsummary'!AJ35</f>
        <v>0.000405179559140802</v>
      </c>
      <c r="BH27" s="5">
        <f>'[1]Fltsummary'!AK35</f>
        <v>0</v>
      </c>
      <c r="BI27" s="5">
        <f>'[1]Fltsummary'!AH35</f>
        <v>0.00018175845573037346</v>
      </c>
      <c r="BJ27" s="5">
        <f>'[1]Fltsummary'!AF35</f>
        <v>2.201262634301978E-06</v>
      </c>
      <c r="BK27" s="5">
        <f>'[1]Fltsummary'!AI35</f>
        <v>0.33611137919238565</v>
      </c>
      <c r="BL27" s="5">
        <f>'[1]Fltsummary'!AL35</f>
        <v>0</v>
      </c>
      <c r="BM27" s="3">
        <f>'[1]VMTsummary'!V35</f>
        <v>1797.0013019824482</v>
      </c>
      <c r="BN27" s="3">
        <f>'[1]VMTsummary'!W35</f>
        <v>0.006885957315056337</v>
      </c>
      <c r="BO27" s="3">
        <f>'[1]VMTsummary'!X35</f>
        <v>433.8353403995424</v>
      </c>
      <c r="BP27" s="3">
        <f>'[1]VMTsummary'!Y35</f>
        <v>0.4820954615569504</v>
      </c>
      <c r="BQ27" s="3">
        <f>'[1]VMTsummary'!Z35</f>
        <v>1253.8970980010781</v>
      </c>
      <c r="BR27" s="3">
        <f>'[1]VMTsummary'!AA35</f>
        <v>1.2745315894983944</v>
      </c>
      <c r="BS27" s="3">
        <f>'[1]VMTsummary'!AB35</f>
        <v>0</v>
      </c>
      <c r="BT27" s="3">
        <f>'[1]VMTsummary'!AC35</f>
        <v>0</v>
      </c>
      <c r="BU27" s="3">
        <f>'[1]VMTsummary'!T35</f>
        <v>3486.497253391439</v>
      </c>
      <c r="BV27" s="3"/>
      <c r="BW27" s="7">
        <f>+'[2]SCChoice'!$T$253</f>
        <v>0.44035660167779644</v>
      </c>
      <c r="BX27" s="7">
        <f>+'[2]SCChoice'!$T$254</f>
        <v>0.09198410140600509</v>
      </c>
      <c r="BY27" s="7">
        <f>+'[2]SCChoice'!$T$255</f>
        <v>0</v>
      </c>
      <c r="BZ27" s="7">
        <f>+'[2]SCChoice'!$T$256</f>
        <v>0</v>
      </c>
      <c r="CA27" s="7">
        <f>+'[2]SCChoice'!$T$258</f>
        <v>0</v>
      </c>
      <c r="CB27" s="7">
        <f>+'[2]SCChoice'!$T$259</f>
        <v>0</v>
      </c>
      <c r="CC27" s="7">
        <f>+'[2]SCChoice'!$T$260</f>
        <v>0.4676592969161985</v>
      </c>
      <c r="CD27" s="7">
        <f>+'[2]SCChoice'!$T$261</f>
        <v>0</v>
      </c>
      <c r="CE27" s="7">
        <f>+'[2]LCChoice'!$T$253</f>
        <v>0.3886722437383059</v>
      </c>
      <c r="CF27" s="7">
        <f>+'[2]LCChoice'!$T$254</f>
        <v>0.1608111944087883</v>
      </c>
      <c r="CG27" s="7">
        <f>+'[2]LCChoice'!$T$255</f>
        <v>0</v>
      </c>
      <c r="CH27" s="7">
        <f>+'[2]LCChoice'!$T$256</f>
        <v>0</v>
      </c>
      <c r="CI27" s="7">
        <f>+'[2]LCChoice'!$T$258</f>
        <v>0</v>
      </c>
      <c r="CJ27" s="7">
        <f>+'[2]LCChoice'!$T$259</f>
        <v>0</v>
      </c>
      <c r="CK27" s="7">
        <f>+'[2]LCChoice'!$T$260</f>
        <v>0.4505165618529058</v>
      </c>
      <c r="CL27" s="7">
        <f>+'[2]LCChoice'!$T$261</f>
        <v>0</v>
      </c>
      <c r="CM27" s="7">
        <f>+'[2]PUChoice'!$T$253</f>
        <v>0.4650435541255654</v>
      </c>
      <c r="CN27" s="7">
        <f>+'[2]PUChoice'!$T$254</f>
        <v>0.061777874769531546</v>
      </c>
      <c r="CO27" s="7">
        <f>+'[2]PUChoice'!$T$255</f>
        <v>0</v>
      </c>
      <c r="CP27" s="7">
        <f>+'[2]PUChoice'!$T$256</f>
        <v>0</v>
      </c>
      <c r="CQ27" s="7">
        <f>+'[2]PUChoice'!$T$258</f>
        <v>0</v>
      </c>
      <c r="CR27" s="7">
        <f>+'[2]PUChoice'!$T$259</f>
        <v>0</v>
      </c>
      <c r="CS27" s="7">
        <f>+'[2]PUChoice'!$T$260</f>
        <v>0.4731785711049031</v>
      </c>
      <c r="CT27" s="7">
        <f>+'[2]PUChoice'!$T$261</f>
        <v>0</v>
      </c>
      <c r="CU27" s="7">
        <f>+'[2]SSUChoice'!$T$253</f>
        <v>0.3942815398242985</v>
      </c>
      <c r="CV27" s="7">
        <f>+'[2]SSUChoice'!$T$254</f>
        <v>0.14339296624875908</v>
      </c>
      <c r="CW27" s="7">
        <f>+'[2]SSUChoice'!$T$255</f>
        <v>0</v>
      </c>
      <c r="CX27" s="7">
        <f>+'[2]SSUChoice'!$T$256</f>
        <v>0</v>
      </c>
      <c r="CY27" s="7">
        <f>+'[2]SSUChoice'!$T$258</f>
        <v>0</v>
      </c>
      <c r="CZ27" s="7">
        <f>+'[2]SSUChoice'!$T$259</f>
        <v>0</v>
      </c>
      <c r="DA27" s="7">
        <f>+'[2]SSUChoice'!$T$260</f>
        <v>0.46232549392694244</v>
      </c>
      <c r="DB27" s="7">
        <f>+'[2]SSUChoice'!$T$261</f>
        <v>0</v>
      </c>
      <c r="DC27" s="7">
        <f>+'[2]LSUChoice'!$T$253</f>
        <v>0.40493477022635316</v>
      </c>
      <c r="DD27" s="7">
        <f>+'[2]LSUChoice'!$T$254</f>
        <v>0.1386982428918057</v>
      </c>
      <c r="DE27" s="7">
        <f>+'[2]LSUChoice'!$T$255</f>
        <v>0</v>
      </c>
      <c r="DF27" s="7">
        <f>+'[2]LSUChoice'!$T$256</f>
        <v>0</v>
      </c>
      <c r="DG27" s="7">
        <f>+'[2]LSUChoice'!$T$258</f>
        <v>0</v>
      </c>
      <c r="DH27" s="7">
        <f>+'[2]LSUChoice'!$T$259</f>
        <v>0</v>
      </c>
      <c r="DI27" s="7">
        <f>+'[2]LSUChoice'!$T$260</f>
        <v>0.45636698688184113</v>
      </c>
      <c r="DJ27" s="7">
        <f>+'[2]LSUChoice'!$T$261</f>
        <v>0</v>
      </c>
      <c r="DK27" s="7">
        <f>+'[2]MPG'!$T$81</f>
        <v>51.536131781495016</v>
      </c>
      <c r="DL27" s="7">
        <f>+'[2]MPG'!$T$97</f>
        <v>47.63084543069827</v>
      </c>
      <c r="DM27" s="7">
        <f>+'[2]MPG'!$T$113</f>
        <v>35.95377765483231</v>
      </c>
      <c r="DN27" s="7">
        <f>+'[2]MPG'!$T$129</f>
        <v>41.5493890958046</v>
      </c>
      <c r="DO27" s="7">
        <f>+'[2]MPG'!$T$145</f>
        <v>36.258102304040435</v>
      </c>
      <c r="DP27" s="7">
        <f>+'[2]MPG'!$T$32</f>
        <v>44.854945832497194</v>
      </c>
      <c r="DQ27" s="7">
        <f>+'[2]MPG'!$T$48</f>
        <v>49.32131786156378</v>
      </c>
      <c r="DR27" s="7">
        <f>+'[2]MPG'!$T$64</f>
        <v>37.968503436561086</v>
      </c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>
        <f>+'[1]HVY TRK ENERGY'!O75*'[1]HVY TRK ENERGY'!K75</f>
        <v>5.1456243248322195</v>
      </c>
      <c r="EF27">
        <f>+'[1]HVY TRK ENERGY'!M75*'[1]HVY TRK ENERGY'!K75</f>
        <v>0.3679006826030494</v>
      </c>
      <c r="EI27" s="6">
        <f>'[3]Fuel $'!E$49</f>
        <v>0.7711491888427879</v>
      </c>
      <c r="EJ27" s="6">
        <f>'[3]Fuel $'!E$50</f>
        <v>0.8642467558800032</v>
      </c>
      <c r="EK27" s="6">
        <f>'[3]Fuel $'!E$51</f>
        <v>1.0408015987111647</v>
      </c>
      <c r="EL27" s="4">
        <f>'[3]Fuel $'!E$52</f>
        <v>0.8994382823644937</v>
      </c>
      <c r="EM27" s="4">
        <f>'[3]Fuel $'!E$53</f>
        <v>0.7720421110957536</v>
      </c>
      <c r="EN27" s="4">
        <f>'[3]Fuel $'!E$54</f>
        <v>1.045622613545612</v>
      </c>
      <c r="EO27" s="6">
        <f>+'[3]Fuel $'!$E$21</f>
        <v>0.3821460394997208</v>
      </c>
      <c r="EP27" s="6">
        <f>'[3]Fuel $'!E29</f>
        <v>3.413036392442401</v>
      </c>
      <c r="EQ27" s="6">
        <f>'[3]Fuel $'!E55</f>
        <v>1.7883265334612484</v>
      </c>
      <c r="ES27" s="27">
        <f>+'[3]Conv'!$E$324</f>
        <v>17.3</v>
      </c>
      <c r="ET27" s="27">
        <f>+'[3]Diesel'!$E$320</f>
        <v>15.8</v>
      </c>
      <c r="EU27" s="27">
        <f>'[3]CNGV'!$E$709</f>
        <v>17.371199999999998</v>
      </c>
      <c r="EV27" s="27">
        <f>+'[3]BEV100'!$E$1176</f>
        <v>49.528830000000056</v>
      </c>
      <c r="EW27" s="27">
        <f>+'[3]PHEV10'!$E$1432</f>
        <v>43.22782500000005</v>
      </c>
      <c r="EX27" s="27">
        <f>+'[3]PHEV40'!$E$1594</f>
        <v>49.58744400000007</v>
      </c>
      <c r="EY27" s="30">
        <f>+'[3]FCEV'!$E$751</f>
        <v>74.65520000000001</v>
      </c>
    </row>
    <row r="28" spans="1:155" ht="12.75">
      <c r="A28">
        <v>2026</v>
      </c>
      <c r="B28" s="19">
        <f>+'[1]LT ICE'!AI66+'[1]LT SI HEV GAS'!AI66+'[1]LT SI PHEV'!AI66-'[1]LT SI PHEV'!BC66+'[1]LT D PHEV'!AI66-'[1]LT D PHEV'!BC66+'[1]auto ICE'!AI66+'[1]auto SI HEV Gas'!AI66+'[1]auto SI PHEV'!AI66-'[1]auto SI PHEV'!BC66+'[1]auto D PHEV'!AI66-'[1]auto D PHEV'!BC66</f>
        <v>12.106184647375844</v>
      </c>
      <c r="C28" s="19">
        <f>+'[1]LT Dsl'!AI66+'[1]auto Dsl'!AI66</f>
        <v>1.95816735564687</v>
      </c>
      <c r="D28" s="25">
        <f>+'[1]auto CNG'!AI66+'[1]LT CNG'!AI66</f>
        <v>0.0022986233048040688</v>
      </c>
      <c r="E28" s="25">
        <f>+'[1]auto FCV'!AI66+'[1]LT FCV'!AI66</f>
        <v>0</v>
      </c>
      <c r="F28" s="25">
        <f>'[1]auto SI PHEV'!BC66+'[1]LT SI PHEV'!BC66</f>
        <v>0.0007795317203157931</v>
      </c>
      <c r="G28" s="25">
        <f>'[1]auto D PHEV'!BC66+'[1]LT D PHEV'!BC66</f>
        <v>0</v>
      </c>
      <c r="H28" s="25">
        <f>'[1]auto EV'!AI66+'[1]LT EV'!AI66</f>
        <v>1.0800863385838672E-05</v>
      </c>
      <c r="I28" s="25">
        <f t="shared" si="3"/>
        <v>14.06744095891122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9">
        <f t="shared" si="4"/>
        <v>0.06736816841657867</v>
      </c>
      <c r="Z28" s="19"/>
      <c r="AA28" s="19"/>
      <c r="AB28" s="4">
        <f t="shared" si="5"/>
        <v>209.14644596806508</v>
      </c>
      <c r="AC28" s="4">
        <f t="shared" si="6"/>
        <v>30.878262704501267</v>
      </c>
      <c r="AD28" s="4">
        <f t="shared" si="7"/>
        <v>0.04036750302964713</v>
      </c>
      <c r="AE28" s="4">
        <f t="shared" si="8"/>
        <v>0</v>
      </c>
      <c r="AF28" s="4">
        <f t="shared" si="9"/>
        <v>0.033647200168280045</v>
      </c>
      <c r="AG28" s="4">
        <f t="shared" si="10"/>
        <v>0</v>
      </c>
      <c r="AH28" s="4">
        <f t="shared" si="11"/>
        <v>0.0005366634473679719</v>
      </c>
      <c r="AI28" s="4">
        <f t="shared" si="12"/>
        <v>240.09926003921166</v>
      </c>
      <c r="AJ28" s="2">
        <f>+EO28*8*(MAX(D$12:D28)-D$12)*(10^9)*8.5136/1000000000</f>
        <v>0.0020329347280396513</v>
      </c>
      <c r="AK28" s="5">
        <f t="shared" si="0"/>
        <v>0.13078236638060942</v>
      </c>
      <c r="AL28" s="5">
        <f t="shared" si="1"/>
        <v>0</v>
      </c>
      <c r="AM28" s="5">
        <f t="shared" si="2"/>
        <v>0</v>
      </c>
      <c r="AN28" s="2">
        <f t="shared" si="13"/>
        <v>0</v>
      </c>
      <c r="AO28" s="2">
        <f t="shared" si="14"/>
        <v>0</v>
      </c>
      <c r="AP28" s="3"/>
      <c r="AQ28" s="3">
        <f>'[1]VehFleetValuSummary'!T22</f>
        <v>0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5">
        <f>'[1]Fltsummary'!AE36</f>
        <v>0.5180025142198207</v>
      </c>
      <c r="BF28" s="5">
        <f>'[1]Fltsummary'!AG36</f>
        <v>0.12415036700009374</v>
      </c>
      <c r="BG28" s="5">
        <f>'[1]Fltsummary'!AJ36</f>
        <v>0.0003590242197131487</v>
      </c>
      <c r="BH28" s="5">
        <f>'[1]Fltsummary'!AK36</f>
        <v>0</v>
      </c>
      <c r="BI28" s="5">
        <f>'[1]Fltsummary'!AH36</f>
        <v>0.00014815167625906994</v>
      </c>
      <c r="BJ28" s="5">
        <f>'[1]Fltsummary'!AF36</f>
        <v>1.8490806599671876E-06</v>
      </c>
      <c r="BK28" s="5">
        <f>'[1]Fltsummary'!AI36</f>
        <v>0.3573380938034534</v>
      </c>
      <c r="BL28" s="5">
        <f>'[1]Fltsummary'!AL36</f>
        <v>0</v>
      </c>
      <c r="BM28" s="3">
        <f>'[1]VMTsummary'!V36</f>
        <v>1764.4498001745835</v>
      </c>
      <c r="BN28" s="3">
        <f>'[1]VMTsummary'!W36</f>
        <v>0.005676789595911274</v>
      </c>
      <c r="BO28" s="3">
        <f>'[1]VMTsummary'!X36</f>
        <v>449.63214057925893</v>
      </c>
      <c r="BP28" s="3">
        <f>'[1]VMTsummary'!Y36</f>
        <v>0.3891538278316219</v>
      </c>
      <c r="BQ28" s="3">
        <f>'[1]VMTsummary'!Z36</f>
        <v>1348.4059151047709</v>
      </c>
      <c r="BR28" s="3">
        <f>'[1]VMTsummary'!AA36</f>
        <v>1.104069918029441</v>
      </c>
      <c r="BS28" s="3">
        <f>'[1]VMTsummary'!AB36</f>
        <v>0</v>
      </c>
      <c r="BT28" s="3">
        <f>'[1]VMTsummary'!AC36</f>
        <v>0</v>
      </c>
      <c r="BU28" s="3">
        <f>'[1]VMTsummary'!T36</f>
        <v>3563.98675639407</v>
      </c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>
        <f>+'[1]HVY TRK ENERGY'!O76*'[1]HVY TRK ENERGY'!K76</f>
        <v>5.222049016750704</v>
      </c>
      <c r="EF28">
        <f>+'[1]HVY TRK ENERGY'!M76*'[1]HVY TRK ENERGY'!K76</f>
        <v>0.37289084565929376</v>
      </c>
      <c r="EI28" s="4">
        <f aca="true" t="shared" si="27" ref="EI28:EK31">+EI27+(EI$32-EI$27)/5</f>
        <v>0.7438918534972196</v>
      </c>
      <c r="EJ28" s="4">
        <f t="shared" si="27"/>
        <v>0.8337336151571687</v>
      </c>
      <c r="EK28" s="4">
        <f t="shared" si="27"/>
        <v>1.0049904433792547</v>
      </c>
      <c r="EL28" s="4">
        <f>+EL27+(EL$32-EL$27)/5</f>
        <v>0.8777895297623599</v>
      </c>
      <c r="EM28" s="4">
        <f aca="true" t="shared" si="28" ref="EM28:EO31">+EM27+(EM$32-EM$27)/5</f>
        <v>0.7464013482809014</v>
      </c>
      <c r="EN28" s="4">
        <f t="shared" si="28"/>
        <v>1.009761498830314</v>
      </c>
      <c r="EO28" s="4">
        <f t="shared" si="28"/>
        <v>0.3821460394997208</v>
      </c>
      <c r="EP28" s="4">
        <f aca="true" t="shared" si="29" ref="EP28:EQ31">+EP27+(EP$32-EP$27)/5</f>
        <v>3.1101590360587217</v>
      </c>
      <c r="EQ28" s="4">
        <f t="shared" si="29"/>
        <v>1.6947222864708722</v>
      </c>
      <c r="ES28" s="4">
        <f aca="true" t="shared" si="30" ref="ES28:EW31">+ES27+(ES$32-ES$27)/5</f>
        <v>17.276</v>
      </c>
      <c r="ET28" s="4">
        <f t="shared" si="30"/>
        <v>15.76896</v>
      </c>
      <c r="EU28" s="4">
        <f t="shared" si="30"/>
        <v>17.5616</v>
      </c>
      <c r="EV28" s="4">
        <f t="shared" si="30"/>
        <v>49.68708780000006</v>
      </c>
      <c r="EW28" s="4">
        <f t="shared" si="30"/>
        <v>43.16334960000005</v>
      </c>
      <c r="EX28" s="4">
        <f aca="true" t="shared" si="31" ref="EX28:EY31">+EX27+(EX$32-EX$27)/5</f>
        <v>49.73984040000007</v>
      </c>
      <c r="EY28" s="4">
        <f t="shared" si="31"/>
        <v>69.8144</v>
      </c>
    </row>
    <row r="29" spans="1:155" ht="12.75">
      <c r="A29">
        <v>2027</v>
      </c>
      <c r="B29" s="19">
        <f>+'[1]LT ICE'!AI67+'[1]LT SI HEV GAS'!AI67+'[1]LT SI PHEV'!AI67-'[1]LT SI PHEV'!BC67+'[1]LT D PHEV'!AI67-'[1]LT D PHEV'!BC67+'[1]auto ICE'!AI67+'[1]auto SI HEV Gas'!AI67+'[1]auto SI PHEV'!AI67-'[1]auto SI PHEV'!BC67+'[1]auto D PHEV'!AI67-'[1]auto D PHEV'!BC67</f>
        <v>12.047933498795949</v>
      </c>
      <c r="C29" s="19">
        <f>+'[1]LT Dsl'!AI67+'[1]auto Dsl'!AI67</f>
        <v>1.99637762776496</v>
      </c>
      <c r="D29" s="25">
        <f>+'[1]auto CNG'!AI67+'[1]LT CNG'!AI67</f>
        <v>0.0018173037711008671</v>
      </c>
      <c r="E29" s="25">
        <f>+'[1]auto FCV'!AI67+'[1]LT FCV'!AI67</f>
        <v>0</v>
      </c>
      <c r="F29" s="25">
        <f>'[1]auto SI PHEV'!BC67+'[1]LT SI PHEV'!BC67</f>
        <v>0.0006647505375660628</v>
      </c>
      <c r="G29" s="25">
        <f>'[1]auto D PHEV'!BC67+'[1]LT D PHEV'!BC67</f>
        <v>0</v>
      </c>
      <c r="H29" s="25">
        <f>'[1]auto EV'!AI67+'[1]LT EV'!AI67</f>
        <v>8.547429360284608E-06</v>
      </c>
      <c r="I29" s="25">
        <f t="shared" si="3"/>
        <v>14.046801728298938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9">
        <f t="shared" si="4"/>
        <v>0.06572095226294951</v>
      </c>
      <c r="Z29" s="19"/>
      <c r="AA29" s="19"/>
      <c r="AB29" s="4">
        <f t="shared" si="5"/>
        <v>207.8509487212277</v>
      </c>
      <c r="AC29" s="4">
        <f t="shared" si="6"/>
        <v>31.41883139555472</v>
      </c>
      <c r="AD29" s="4">
        <f t="shared" si="7"/>
        <v>0.03226077654458259</v>
      </c>
      <c r="AE29" s="4">
        <f t="shared" si="8"/>
        <v>0</v>
      </c>
      <c r="AF29" s="4">
        <f t="shared" si="9"/>
        <v>0.028649999792942152</v>
      </c>
      <c r="AG29" s="4">
        <f t="shared" si="10"/>
        <v>0</v>
      </c>
      <c r="AH29" s="4">
        <f t="shared" si="11"/>
        <v>0.00042604957045497374</v>
      </c>
      <c r="AI29" s="4">
        <f t="shared" si="12"/>
        <v>239.3311169426904</v>
      </c>
      <c r="AJ29" s="2">
        <f>+EO29*8*(MAX(D$12:D29)-D$12)*(10^9)*8.5136/1000000000</f>
        <v>0.0020329347280396513</v>
      </c>
      <c r="AK29" s="5">
        <f t="shared" si="0"/>
        <v>0.13078236638060942</v>
      </c>
      <c r="AL29" s="5">
        <f t="shared" si="1"/>
        <v>0</v>
      </c>
      <c r="AM29" s="5">
        <f t="shared" si="2"/>
        <v>0</v>
      </c>
      <c r="AN29" s="2">
        <f t="shared" si="13"/>
        <v>0</v>
      </c>
      <c r="AO29" s="2">
        <f t="shared" si="14"/>
        <v>0</v>
      </c>
      <c r="AP29" s="3"/>
      <c r="AQ29" s="3">
        <f>'[1]VehFleetValuSummary'!T23</f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5">
        <f>'[1]Fltsummary'!AE37</f>
        <v>0.49712454516045224</v>
      </c>
      <c r="BF29" s="5">
        <f>'[1]Fltsummary'!AG37</f>
        <v>0.12624025508879916</v>
      </c>
      <c r="BG29" s="5">
        <f>'[1]Fltsummary'!AJ37</f>
        <v>0.00031434010708863015</v>
      </c>
      <c r="BH29" s="5">
        <f>'[1]Fltsummary'!AK37</f>
        <v>0</v>
      </c>
      <c r="BI29" s="5">
        <f>'[1]Fltsummary'!AH37</f>
        <v>0.0001184236436628711</v>
      </c>
      <c r="BJ29" s="5">
        <f>'[1]Fltsummary'!AF37</f>
        <v>1.481003598570017E-06</v>
      </c>
      <c r="BK29" s="5">
        <f>'[1]Fltsummary'!AI37</f>
        <v>0.37620095499639833</v>
      </c>
      <c r="BL29" s="5">
        <f>'[1]Fltsummary'!AL37</f>
        <v>0</v>
      </c>
      <c r="BM29" s="3">
        <f>'[1]VMTsummary'!V37</f>
        <v>1742.2734311958616</v>
      </c>
      <c r="BN29" s="3">
        <f>'[1]VMTsummary'!W37</f>
        <v>0.004494329580748082</v>
      </c>
      <c r="BO29" s="3">
        <f>'[1]VMTsummary'!X37</f>
        <v>462.19107248207706</v>
      </c>
      <c r="BP29" s="3">
        <f>'[1]VMTsummary'!Y37</f>
        <v>0.30798941537363356</v>
      </c>
      <c r="BQ29" s="3">
        <f>'[1]VMTsummary'!Z37</f>
        <v>1435.9052586825937</v>
      </c>
      <c r="BR29" s="3">
        <f>'[1]VMTsummary'!AA37</f>
        <v>0.9435779563241128</v>
      </c>
      <c r="BS29" s="3">
        <f>'[1]VMTsummary'!AB37</f>
        <v>0</v>
      </c>
      <c r="BT29" s="3">
        <f>'[1]VMTsummary'!AC37</f>
        <v>0</v>
      </c>
      <c r="BU29" s="3">
        <f>'[1]VMTsummary'!T37</f>
        <v>3641.6258240618104</v>
      </c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>
        <f>+'[1]HVY TRK ENERGY'!O77*'[1]HVY TRK ENERGY'!K77</f>
        <v>5.294179248796686</v>
      </c>
      <c r="EF29">
        <f>+'[1]HVY TRK ENERGY'!M77*'[1]HVY TRK ENERGY'!K77</f>
        <v>0.37752502613299377</v>
      </c>
      <c r="EI29" s="4">
        <f t="shared" si="27"/>
        <v>0.7166345181516514</v>
      </c>
      <c r="EJ29" s="4">
        <f t="shared" si="27"/>
        <v>0.8032204744343342</v>
      </c>
      <c r="EK29" s="4">
        <f t="shared" si="27"/>
        <v>0.9691792880473447</v>
      </c>
      <c r="EL29" s="4">
        <f>+EL28+(EL$32-EL$27)/5</f>
        <v>0.8561407771602261</v>
      </c>
      <c r="EM29" s="4">
        <f t="shared" si="28"/>
        <v>0.7207605854660493</v>
      </c>
      <c r="EN29" s="4">
        <f t="shared" si="28"/>
        <v>0.9739003841150163</v>
      </c>
      <c r="EO29" s="4">
        <f t="shared" si="28"/>
        <v>0.3821460394997208</v>
      </c>
      <c r="EP29" s="4">
        <f t="shared" si="29"/>
        <v>2.807281679675042</v>
      </c>
      <c r="EQ29" s="4">
        <f t="shared" si="29"/>
        <v>1.601118039480496</v>
      </c>
      <c r="ES29" s="4">
        <f t="shared" si="30"/>
        <v>17.252</v>
      </c>
      <c r="ET29" s="4">
        <f t="shared" si="30"/>
        <v>15.737919999999999</v>
      </c>
      <c r="EU29" s="4">
        <f t="shared" si="30"/>
        <v>17.752</v>
      </c>
      <c r="EV29" s="4">
        <f t="shared" si="30"/>
        <v>49.84534560000006</v>
      </c>
      <c r="EW29" s="4">
        <f t="shared" si="30"/>
        <v>43.098874200000054</v>
      </c>
      <c r="EX29" s="4">
        <f t="shared" si="31"/>
        <v>49.89223680000007</v>
      </c>
      <c r="EY29" s="4">
        <f t="shared" si="31"/>
        <v>64.9736</v>
      </c>
    </row>
    <row r="30" spans="1:155" ht="12.75">
      <c r="A30">
        <v>2028</v>
      </c>
      <c r="B30" s="19">
        <f>+'[1]LT ICE'!AI68+'[1]LT SI HEV GAS'!AI68+'[1]LT SI PHEV'!AI68-'[1]LT SI PHEV'!BC68+'[1]LT D PHEV'!AI68-'[1]LT D PHEV'!BC68+'[1]auto ICE'!AI68+'[1]auto SI HEV Gas'!AI68+'[1]auto SI PHEV'!AI68-'[1]auto SI PHEV'!BC68+'[1]auto D PHEV'!AI68-'[1]auto D PHEV'!BC68</f>
        <v>11.968940048484736</v>
      </c>
      <c r="C30" s="19">
        <f>+'[1]LT Dsl'!AI68+'[1]auto Dsl'!AI68</f>
        <v>2.009233703605275</v>
      </c>
      <c r="D30" s="25">
        <f>+'[1]auto CNG'!AI68+'[1]LT CNG'!AI68</f>
        <v>0.0013805153200451468</v>
      </c>
      <c r="E30" s="25">
        <f>+'[1]auto FCV'!AI68+'[1]LT FCV'!AI68</f>
        <v>0</v>
      </c>
      <c r="F30" s="25">
        <f>'[1]auto SI PHEV'!BC68+'[1]LT SI PHEV'!BC68</f>
        <v>0.0005586669779433089</v>
      </c>
      <c r="G30" s="25">
        <f>'[1]auto D PHEV'!BC68+'[1]LT D PHEV'!BC68</f>
        <v>0</v>
      </c>
      <c r="H30" s="25">
        <f>'[1]auto EV'!AI68+'[1]LT EV'!AI68</f>
        <v>6.545806175854627E-06</v>
      </c>
      <c r="I30" s="25">
        <f t="shared" si="3"/>
        <v>13.980119480194176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9">
        <f t="shared" si="4"/>
        <v>0.0642463811322486</v>
      </c>
      <c r="Z30" s="19"/>
      <c r="AA30" s="19"/>
      <c r="AB30" s="4">
        <f t="shared" si="5"/>
        <v>206.20089915529502</v>
      </c>
      <c r="AC30" s="4">
        <f t="shared" si="6"/>
        <v>31.558792674483616</v>
      </c>
      <c r="AD30" s="4">
        <f t="shared" si="7"/>
        <v>0.02476975807837804</v>
      </c>
      <c r="AE30" s="4">
        <f t="shared" si="8"/>
        <v>0</v>
      </c>
      <c r="AF30" s="4">
        <f t="shared" si="9"/>
        <v>0.02404189752520319</v>
      </c>
      <c r="AG30" s="4">
        <f t="shared" si="10"/>
        <v>0</v>
      </c>
      <c r="AH30" s="4">
        <f t="shared" si="11"/>
        <v>0.0003273138959507058</v>
      </c>
      <c r="AI30" s="4">
        <f t="shared" si="12"/>
        <v>237.80883079927816</v>
      </c>
      <c r="AJ30" s="2">
        <f>+EO30*8*(MAX(D$12:D30)-D$12)*(10^9)*8.5136/1000000000</f>
        <v>0.0020329347280396513</v>
      </c>
      <c r="AK30" s="5">
        <f t="shared" si="0"/>
        <v>0.13078236638060942</v>
      </c>
      <c r="AL30" s="5">
        <f t="shared" si="1"/>
        <v>0</v>
      </c>
      <c r="AM30" s="5">
        <f t="shared" si="2"/>
        <v>0</v>
      </c>
      <c r="AN30" s="2">
        <f t="shared" si="13"/>
        <v>0</v>
      </c>
      <c r="AO30" s="2">
        <f t="shared" si="14"/>
        <v>0</v>
      </c>
      <c r="AP30" s="3"/>
      <c r="AQ30" s="3">
        <f>'[1]VehFleetValuSummary'!T24</f>
        <v>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5">
        <f>'[1]Fltsummary'!AE38</f>
        <v>0.47963600289793923</v>
      </c>
      <c r="BF30" s="5">
        <f>'[1]Fltsummary'!AG38</f>
        <v>0.12733330592596934</v>
      </c>
      <c r="BG30" s="5">
        <f>'[1]Fltsummary'!AJ38</f>
        <v>0.0002732379292926098</v>
      </c>
      <c r="BH30" s="5">
        <f>'[1]Fltsummary'!AK38</f>
        <v>0</v>
      </c>
      <c r="BI30" s="5">
        <f>'[1]Fltsummary'!AH38</f>
        <v>9.100817407741116E-05</v>
      </c>
      <c r="BJ30" s="5">
        <f>'[1]Fltsummary'!AF38</f>
        <v>1.1480135739359026E-06</v>
      </c>
      <c r="BK30" s="5">
        <f>'[1]Fltsummary'!AI38</f>
        <v>0.3926652970591476</v>
      </c>
      <c r="BL30" s="5">
        <f>'[1]Fltsummary'!AL38</f>
        <v>0</v>
      </c>
      <c r="BM30" s="3">
        <f>'[1]VMTsummary'!V38</f>
        <v>1722.252953389344</v>
      </c>
      <c r="BN30" s="3">
        <f>'[1]VMTsummary'!W38</f>
        <v>0.0034375186952845765</v>
      </c>
      <c r="BO30" s="3">
        <f>'[1]VMTsummary'!X38</f>
        <v>468.9185291443178</v>
      </c>
      <c r="BP30" s="3">
        <f>'[1]VMTsummary'!Y38</f>
        <v>0.2337145810948018</v>
      </c>
      <c r="BQ30" s="3">
        <f>'[1]VMTsummary'!Z38</f>
        <v>1509.3090730889282</v>
      </c>
      <c r="BR30" s="3">
        <f>'[1]VMTsummary'!AA38</f>
        <v>0.7955387553972373</v>
      </c>
      <c r="BS30" s="3">
        <f>'[1]VMTsummary'!AB38</f>
        <v>0</v>
      </c>
      <c r="BT30" s="3">
        <f>'[1]VMTsummary'!AC38</f>
        <v>0</v>
      </c>
      <c r="BU30" s="3">
        <f>'[1]VMTsummary'!T38</f>
        <v>3701.5132464777776</v>
      </c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>
        <f>+'[1]HVY TRK ENERGY'!O78*'[1]HVY TRK ENERGY'!K78</f>
        <v>5.361444989973628</v>
      </c>
      <c r="EF30">
        <f>+'[1]HVY TRK ENERGY'!M78*'[1]HVY TRK ENERGY'!K78</f>
        <v>0.3824697394943202</v>
      </c>
      <c r="EI30" s="4">
        <f t="shared" si="27"/>
        <v>0.6893771828060831</v>
      </c>
      <c r="EJ30" s="4">
        <f t="shared" si="27"/>
        <v>0.7727073337114997</v>
      </c>
      <c r="EK30" s="4">
        <f t="shared" si="27"/>
        <v>0.9333681327154346</v>
      </c>
      <c r="EL30" s="4">
        <f>+EL29+(EL$32-EL$27)/5</f>
        <v>0.8344920245580922</v>
      </c>
      <c r="EM30" s="4">
        <f t="shared" si="28"/>
        <v>0.6951198226511971</v>
      </c>
      <c r="EN30" s="4">
        <f t="shared" si="28"/>
        <v>0.9380392693997186</v>
      </c>
      <c r="EO30" s="4">
        <f t="shared" si="28"/>
        <v>0.3821460394997208</v>
      </c>
      <c r="EP30" s="4">
        <f t="shared" si="29"/>
        <v>2.5044043232913626</v>
      </c>
      <c r="EQ30" s="4">
        <f t="shared" si="29"/>
        <v>1.5075137924901199</v>
      </c>
      <c r="ES30" s="4">
        <f t="shared" si="30"/>
        <v>17.227999999999998</v>
      </c>
      <c r="ET30" s="4">
        <f t="shared" si="30"/>
        <v>15.706879999999998</v>
      </c>
      <c r="EU30" s="4">
        <f t="shared" si="30"/>
        <v>17.9424</v>
      </c>
      <c r="EV30" s="4">
        <f t="shared" si="30"/>
        <v>50.00360340000006</v>
      </c>
      <c r="EW30" s="4">
        <f t="shared" si="30"/>
        <v>43.034398800000055</v>
      </c>
      <c r="EX30" s="4">
        <f t="shared" si="31"/>
        <v>50.04463320000007</v>
      </c>
      <c r="EY30" s="4">
        <f t="shared" si="31"/>
        <v>60.1328</v>
      </c>
    </row>
    <row r="31" spans="1:155" ht="12.75">
      <c r="A31">
        <v>2029</v>
      </c>
      <c r="B31" s="19">
        <f>+'[1]LT ICE'!AI69+'[1]LT SI HEV GAS'!AI69+'[1]LT SI PHEV'!AI69-'[1]LT SI PHEV'!BC69+'[1]LT D PHEV'!AI69-'[1]LT D PHEV'!BC69+'[1]auto ICE'!AI69+'[1]auto SI HEV Gas'!AI69+'[1]auto SI PHEV'!AI69-'[1]auto SI PHEV'!BC69+'[1]auto D PHEV'!AI69-'[1]auto D PHEV'!BC69</f>
        <v>11.930958482260456</v>
      </c>
      <c r="C31" s="19">
        <f>+'[1]LT Dsl'!AI69+'[1]auto Dsl'!AI69</f>
        <v>2.0088122021898878</v>
      </c>
      <c r="D31" s="25">
        <f>+'[1]auto CNG'!AI69+'[1]LT CNG'!AI69</f>
        <v>0.001028641969489464</v>
      </c>
      <c r="E31" s="25">
        <f>+'[1]auto FCV'!AI69+'[1]LT FCV'!AI69</f>
        <v>0</v>
      </c>
      <c r="F31" s="25">
        <f>'[1]auto SI PHEV'!BC69+'[1]LT SI PHEV'!BC69</f>
        <v>0.0004665452371230633</v>
      </c>
      <c r="G31" s="25">
        <f>'[1]auto D PHEV'!BC69+'[1]LT D PHEV'!BC69</f>
        <v>0</v>
      </c>
      <c r="H31" s="25">
        <f>'[1]auto EV'!AI69+'[1]LT EV'!AI69</f>
        <v>4.964954084917153E-06</v>
      </c>
      <c r="I31" s="25">
        <f t="shared" si="3"/>
        <v>13.941270836611041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9">
        <f t="shared" si="4"/>
        <v>0.06292040425736527</v>
      </c>
      <c r="Z31" s="19"/>
      <c r="AA31" s="19"/>
      <c r="AB31" s="4">
        <f t="shared" si="5"/>
        <v>205.26020972880886</v>
      </c>
      <c r="AC31" s="4">
        <f t="shared" si="6"/>
        <v>31.489818671576323</v>
      </c>
      <c r="AD31" s="4">
        <f t="shared" si="7"/>
        <v>0.018652159104358555</v>
      </c>
      <c r="AE31" s="4">
        <f t="shared" si="8"/>
        <v>0</v>
      </c>
      <c r="AF31" s="4">
        <f t="shared" si="9"/>
        <v>0.02004741310181289</v>
      </c>
      <c r="AG31" s="4">
        <f t="shared" si="10"/>
        <v>0</v>
      </c>
      <c r="AH31" s="4">
        <f t="shared" si="11"/>
        <v>0.0002490513376719875</v>
      </c>
      <c r="AI31" s="4">
        <f t="shared" si="12"/>
        <v>236.78897702392905</v>
      </c>
      <c r="AJ31" s="2">
        <f>+EO31*8*(MAX(D$12:D31)-D$12)*(10^9)*8.5136/1000000000</f>
        <v>0.0020329347280396513</v>
      </c>
      <c r="AK31" s="5">
        <f t="shared" si="0"/>
        <v>0.13078236638060942</v>
      </c>
      <c r="AL31" s="5">
        <f t="shared" si="1"/>
        <v>0</v>
      </c>
      <c r="AM31" s="5">
        <f t="shared" si="2"/>
        <v>0</v>
      </c>
      <c r="AN31" s="2">
        <f t="shared" si="13"/>
        <v>0</v>
      </c>
      <c r="AO31" s="2">
        <f t="shared" si="14"/>
        <v>0</v>
      </c>
      <c r="AP31" s="3"/>
      <c r="AQ31" s="3">
        <f>'[1]VehFleetValuSummary'!T25</f>
        <v>0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5">
        <f>'[1]Fltsummary'!AE39</f>
        <v>0.4656865509289737</v>
      </c>
      <c r="BF31" s="5">
        <f>'[1]Fltsummary'!AG39</f>
        <v>0.1274002117979373</v>
      </c>
      <c r="BG31" s="5">
        <f>'[1]Fltsummary'!AJ39</f>
        <v>0.00023604870985256728</v>
      </c>
      <c r="BH31" s="5">
        <f>'[1]Fltsummary'!AK39</f>
        <v>0</v>
      </c>
      <c r="BI31" s="5">
        <f>'[1]Fltsummary'!AH39</f>
        <v>6.804201188860196E-05</v>
      </c>
      <c r="BJ31" s="5">
        <f>'[1]Fltsummary'!AF39</f>
        <v>8.803710276850355E-07</v>
      </c>
      <c r="BK31" s="5">
        <f>'[1]Fltsummary'!AI39</f>
        <v>0.40660826618032014</v>
      </c>
      <c r="BL31" s="5">
        <f>'[1]Fltsummary'!AL39</f>
        <v>0</v>
      </c>
      <c r="BM31" s="3">
        <f>'[1]VMTsummary'!V39</f>
        <v>1713.9312928783718</v>
      </c>
      <c r="BN31" s="3">
        <f>'[1]VMTsummary'!W39</f>
        <v>0.0026013343817095982</v>
      </c>
      <c r="BO31" s="3">
        <f>'[1]VMTsummary'!X39</f>
        <v>472.7140881775781</v>
      </c>
      <c r="BP31" s="3">
        <f>'[1]VMTsummary'!Y39</f>
        <v>0.17397631167555128</v>
      </c>
      <c r="BQ31" s="3">
        <f>'[1]VMTsummary'!Z39</f>
        <v>1575.8212042737553</v>
      </c>
      <c r="BR31" s="3">
        <f>'[1]VMTsummary'!AA39</f>
        <v>0.666685692466483</v>
      </c>
      <c r="BS31" s="3">
        <f>'[1]VMTsummary'!AB39</f>
        <v>0</v>
      </c>
      <c r="BT31" s="3">
        <f>'[1]VMTsummary'!AC39</f>
        <v>0</v>
      </c>
      <c r="BU31" s="3">
        <f>'[1]VMTsummary'!T39</f>
        <v>3763.309848668229</v>
      </c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>
        <f>+'[1]HVY TRK ENERGY'!O79*'[1]HVY TRK ENERGY'!K79</f>
        <v>5.429830802326681</v>
      </c>
      <c r="EF31">
        <f>+'[1]HVY TRK ENERGY'!M79*'[1]HVY TRK ENERGY'!K79</f>
        <v>0.3877179502019582</v>
      </c>
      <c r="EI31" s="4">
        <f t="shared" si="27"/>
        <v>0.6621198474605148</v>
      </c>
      <c r="EJ31" s="4">
        <f t="shared" si="27"/>
        <v>0.7421941929886652</v>
      </c>
      <c r="EK31" s="4">
        <f t="shared" si="27"/>
        <v>0.8975569773835246</v>
      </c>
      <c r="EL31" s="4">
        <f>+EL30+(EL$32-EL$27)/5</f>
        <v>0.8128432719559584</v>
      </c>
      <c r="EM31" s="4">
        <f t="shared" si="28"/>
        <v>0.6694790598363449</v>
      </c>
      <c r="EN31" s="4">
        <f t="shared" si="28"/>
        <v>0.9021781546844209</v>
      </c>
      <c r="EO31" s="4">
        <f t="shared" si="28"/>
        <v>0.3821460394997208</v>
      </c>
      <c r="EP31" s="4">
        <f t="shared" si="29"/>
        <v>2.201526966907683</v>
      </c>
      <c r="EQ31" s="4">
        <f t="shared" si="29"/>
        <v>1.4139095454997437</v>
      </c>
      <c r="ES31" s="4">
        <f t="shared" si="30"/>
        <v>17.203999999999997</v>
      </c>
      <c r="ET31" s="4">
        <f t="shared" si="30"/>
        <v>15.675839999999997</v>
      </c>
      <c r="EU31" s="4">
        <f t="shared" si="30"/>
        <v>18.1328</v>
      </c>
      <c r="EV31" s="4">
        <f t="shared" si="30"/>
        <v>50.16186120000006</v>
      </c>
      <c r="EW31" s="4">
        <f t="shared" si="30"/>
        <v>42.969923400000056</v>
      </c>
      <c r="EX31" s="4">
        <f t="shared" si="31"/>
        <v>50.19702960000007</v>
      </c>
      <c r="EY31" s="4">
        <f t="shared" si="31"/>
        <v>55.292</v>
      </c>
    </row>
    <row r="32" spans="1:155" ht="12.75">
      <c r="A32">
        <v>2030</v>
      </c>
      <c r="B32" s="19">
        <f>+'[1]LT ICE'!AI70+'[1]LT SI HEV GAS'!AI70+'[1]LT SI PHEV'!AI70-'[1]LT SI PHEV'!BC70+'[1]LT D PHEV'!AI70-'[1]LT D PHEV'!BC70+'[1]auto ICE'!AI70+'[1]auto SI HEV Gas'!AI70+'[1]auto SI PHEV'!AI70-'[1]auto SI PHEV'!BC70+'[1]auto D PHEV'!AI70-'[1]auto D PHEV'!BC70</f>
        <v>11.988526396906767</v>
      </c>
      <c r="C32" s="19">
        <f>+'[1]LT Dsl'!AI70+'[1]auto Dsl'!AI70</f>
        <v>2.0042729380852227</v>
      </c>
      <c r="D32" s="25">
        <f>+'[1]auto CNG'!AI70+'[1]LT CNG'!AI70</f>
        <v>0.0007919062335678156</v>
      </c>
      <c r="E32" s="25">
        <f>+'[1]auto FCV'!AI70+'[1]LT FCV'!AI70</f>
        <v>0</v>
      </c>
      <c r="F32" s="25">
        <f>'[1]auto SI PHEV'!BC70+'[1]LT SI PHEV'!BC70</f>
        <v>0.0003893613566974544</v>
      </c>
      <c r="G32" s="25">
        <f>'[1]auto D PHEV'!BC70+'[1]LT D PHEV'!BC70</f>
        <v>0</v>
      </c>
      <c r="H32" s="25">
        <f>'[1]auto EV'!AI70+'[1]LT EV'!AI70</f>
        <v>3.7833341101598196E-06</v>
      </c>
      <c r="I32" s="25">
        <f t="shared" si="3"/>
        <v>13.993984385916365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9">
        <f t="shared" si="4"/>
        <v>0.06172967784696441</v>
      </c>
      <c r="Z32" s="19" t="e">
        <f aca="true" t="shared" si="32" ref="Z32:Z52">1.74*AQ32/BU32</f>
        <v>#DIV/0!</v>
      </c>
      <c r="AA32" s="19" t="e">
        <f aca="true" t="shared" si="33" ref="AA32:AA51">+Y32+Z32</f>
        <v>#DIV/0!</v>
      </c>
      <c r="AB32" s="4">
        <f t="shared" si="5"/>
        <v>205.96288349885825</v>
      </c>
      <c r="AC32" s="4">
        <f t="shared" si="6"/>
        <v>31.356449261755692</v>
      </c>
      <c r="AD32" s="4">
        <f t="shared" si="7"/>
        <v>0.014510256298909799</v>
      </c>
      <c r="AE32" s="4">
        <f t="shared" si="8"/>
        <v>0</v>
      </c>
      <c r="AF32" s="4">
        <f t="shared" si="9"/>
        <v>0.016705723442992104</v>
      </c>
      <c r="AG32" s="4">
        <f t="shared" si="10"/>
        <v>0</v>
      </c>
      <c r="AH32" s="4">
        <f t="shared" si="11"/>
        <v>0.00019037782264000149</v>
      </c>
      <c r="AI32" s="4">
        <f t="shared" si="12"/>
        <v>237.35073911817847</v>
      </c>
      <c r="AJ32" s="2">
        <f>+EO32*8*(MAX(D$12:D32)-D$12)*(10^9)*8.5136/1000000000</f>
        <v>0.0020329347280396513</v>
      </c>
      <c r="AK32" s="5">
        <f t="shared" si="0"/>
        <v>0.13078236638060942</v>
      </c>
      <c r="AL32" s="5">
        <f t="shared" si="1"/>
        <v>0</v>
      </c>
      <c r="AM32" s="5">
        <f t="shared" si="2"/>
        <v>0</v>
      </c>
      <c r="AN32" s="2">
        <f t="shared" si="13"/>
        <v>0</v>
      </c>
      <c r="AO32" s="2">
        <f t="shared" si="14"/>
        <v>0</v>
      </c>
      <c r="AP32" s="3">
        <f>'[2]VehPrice'!$Y$132</f>
        <v>474.9105299384128</v>
      </c>
      <c r="AQ32" s="4" t="e">
        <f>'[1]VehFleetValuSummary'!T26</f>
        <v>#DIV/0!</v>
      </c>
      <c r="AR32" s="23">
        <f>'[2]VehPrice'!$Y$73</f>
        <v>22525.91267460216</v>
      </c>
      <c r="AS32" s="23">
        <f>'[2]VehPrice'!$Y$87</f>
        <v>26523.133596495132</v>
      </c>
      <c r="AT32" s="23">
        <f>'[2]VehPrice'!$Y$101</f>
        <v>22322.936022963848</v>
      </c>
      <c r="AU32" s="23">
        <f>'[2]VehPrice'!$Y$115</f>
        <v>24241.50820338647</v>
      </c>
      <c r="AV32" s="23">
        <f>'[2]VehPrice'!$Y$129</f>
        <v>31820.594495876096</v>
      </c>
      <c r="AW32" s="19">
        <f>'[2]Mkt Shares'!$Y$6</f>
        <v>0.43154800427634626</v>
      </c>
      <c r="AX32" s="19">
        <f>'[2]Mkt Shares'!$Y$7</f>
        <v>0.10482744924213029</v>
      </c>
      <c r="AY32" s="19">
        <f>'[2]Mkt Shares'!$Y$8</f>
        <v>0</v>
      </c>
      <c r="AZ32" s="19">
        <f>'[2]Mkt Shares'!$Y$9</f>
        <v>0</v>
      </c>
      <c r="BA32" s="19">
        <f>'[2]Mkt Shares'!$Y$11</f>
        <v>0</v>
      </c>
      <c r="BB32" s="19">
        <f>'[2]Mkt Shares'!$Y$12</f>
        <v>0</v>
      </c>
      <c r="BC32" s="19">
        <f>'[2]Mkt Shares'!$Y$13</f>
        <v>0.4636244993929705</v>
      </c>
      <c r="BD32" s="19">
        <f>'[2]Mkt Shares'!$Y$14</f>
        <v>0</v>
      </c>
      <c r="BE32" s="5">
        <f>'[1]Fltsummary'!AE40</f>
        <v>0.4553919810326433</v>
      </c>
      <c r="BF32" s="5">
        <f>'[1]Fltsummary'!AG40</f>
        <v>0.12644916509471305</v>
      </c>
      <c r="BG32" s="5">
        <f>'[1]Fltsummary'!AJ40</f>
        <v>0.0002026229648701456</v>
      </c>
      <c r="BH32" s="5">
        <f>'[1]Fltsummary'!AK40</f>
        <v>0</v>
      </c>
      <c r="BI32" s="5">
        <f>'[1]Fltsummary'!AH40</f>
        <v>5.2691051728125283E-05</v>
      </c>
      <c r="BJ32" s="5">
        <f>'[1]Fltsummary'!AF40</f>
        <v>6.752317177744011E-07</v>
      </c>
      <c r="BK32" s="5">
        <f>'[1]Fltsummary'!AI40</f>
        <v>0.4179028646243276</v>
      </c>
      <c r="BL32" s="5">
        <f>'[1]Fltsummary'!AL40</f>
        <v>0</v>
      </c>
      <c r="BM32" s="3">
        <f>'[1]VMTsummary'!V40</f>
        <v>1725.2348962182916</v>
      </c>
      <c r="BN32" s="3">
        <f>'[1]VMTsummary'!W40</f>
        <v>0.0019760912473213215</v>
      </c>
      <c r="BO32" s="3">
        <f>'[1]VMTsummary'!X40</f>
        <v>475.8503910605208</v>
      </c>
      <c r="BP32" s="3">
        <f>'[1]VMTsummary'!Y40</f>
        <v>0.13357593327576694</v>
      </c>
      <c r="BQ32" s="3">
        <f>'[1]VMTsummary'!Z40</f>
        <v>1643.2226236796537</v>
      </c>
      <c r="BR32" s="3">
        <f>'[1]VMTsummary'!AA40</f>
        <v>0.5586072789130792</v>
      </c>
      <c r="BS32" s="3">
        <f>'[1]VMTsummary'!AB40</f>
        <v>0</v>
      </c>
      <c r="BT32" s="3">
        <f>'[1]VMTsummary'!AC40</f>
        <v>0</v>
      </c>
      <c r="BU32" s="3">
        <f>'[1]VMTsummary'!T40</f>
        <v>3845.0020702619026</v>
      </c>
      <c r="BV32" s="3"/>
      <c r="BW32" s="7">
        <f>+'[2]SCChoice'!$Y$253</f>
        <v>0.4606629433538305</v>
      </c>
      <c r="BX32" s="7">
        <f>+'[2]SCChoice'!$Y$254</f>
        <v>0.069090958583107</v>
      </c>
      <c r="BY32" s="7">
        <f>+'[2]SCChoice'!$Y$255</f>
        <v>0</v>
      </c>
      <c r="BZ32" s="7">
        <f>+'[2]SCChoice'!$Y$256</f>
        <v>0</v>
      </c>
      <c r="CA32" s="7">
        <f>+'[2]SCChoice'!$Y$258</f>
        <v>0</v>
      </c>
      <c r="CB32" s="7">
        <f>+'[2]SCChoice'!$Y$259</f>
        <v>0</v>
      </c>
      <c r="CC32" s="7">
        <f>+'[2]SCChoice'!$Y$260</f>
        <v>0.4702460980630625</v>
      </c>
      <c r="CD32" s="7">
        <f>+'[2]SCChoice'!$Y$261</f>
        <v>0</v>
      </c>
      <c r="CE32" s="7">
        <f>+'[2]LCChoice'!$Y$253</f>
        <v>0.40517881055340954</v>
      </c>
      <c r="CF32" s="7">
        <f>+'[2]LCChoice'!$Y$254</f>
        <v>0.1379588944876844</v>
      </c>
      <c r="CG32" s="7">
        <f>+'[2]LCChoice'!$Y$255</f>
        <v>0</v>
      </c>
      <c r="CH32" s="7">
        <f>+'[2]LCChoice'!$Y$256</f>
        <v>0</v>
      </c>
      <c r="CI32" s="7">
        <f>+'[2]LCChoice'!$Y$258</f>
        <v>0</v>
      </c>
      <c r="CJ32" s="7">
        <f>+'[2]LCChoice'!$Y$259</f>
        <v>0</v>
      </c>
      <c r="CK32" s="7">
        <f>+'[2]LCChoice'!$Y$260</f>
        <v>0.45686229495890607</v>
      </c>
      <c r="CL32" s="7">
        <f>+'[2]LCChoice'!$Y$261</f>
        <v>0</v>
      </c>
      <c r="CM32" s="7">
        <f>+'[2]PUChoice'!$Y$253</f>
        <v>0.4824362553961008</v>
      </c>
      <c r="CN32" s="7">
        <f>+'[2]PUChoice'!$Y$254</f>
        <v>0.041428815777183714</v>
      </c>
      <c r="CO32" s="7">
        <f>+'[2]PUChoice'!$Y$255</f>
        <v>0</v>
      </c>
      <c r="CP32" s="7">
        <f>+'[2]PUChoice'!$Y$256</f>
        <v>0</v>
      </c>
      <c r="CQ32" s="7">
        <f>+'[2]PUChoice'!$Y$258</f>
        <v>0</v>
      </c>
      <c r="CR32" s="7">
        <f>+'[2]PUChoice'!$Y$259</f>
        <v>0</v>
      </c>
      <c r="CS32" s="7">
        <f>+'[2]PUChoice'!$Y$260</f>
        <v>0.4761349288267155</v>
      </c>
      <c r="CT32" s="7">
        <f>+'[2]PUChoice'!$Y$261</f>
        <v>0</v>
      </c>
      <c r="CU32" s="7">
        <f>+'[2]SSUChoice'!$Y$253</f>
        <v>0.4130761519354581</v>
      </c>
      <c r="CV32" s="7">
        <f>+'[2]SSUChoice'!$Y$254</f>
        <v>0.12557901763885007</v>
      </c>
      <c r="CW32" s="7">
        <f>+'[2]SSUChoice'!$Y$255</f>
        <v>0</v>
      </c>
      <c r="CX32" s="7">
        <f>+'[2]SSUChoice'!$Y$256</f>
        <v>0</v>
      </c>
      <c r="CY32" s="7">
        <f>+'[2]SSUChoice'!$Y$258</f>
        <v>0</v>
      </c>
      <c r="CZ32" s="7">
        <f>+'[2]SSUChoice'!$Y$259</f>
        <v>0</v>
      </c>
      <c r="DA32" s="7">
        <f>+'[2]SSUChoice'!$Y$260</f>
        <v>0.4613448304256918</v>
      </c>
      <c r="DB32" s="7">
        <f>+'[2]SSUChoice'!$Y$261</f>
        <v>0</v>
      </c>
      <c r="DC32" s="7">
        <f>+'[2]LSUChoice'!$Y$253</f>
        <v>0.42069020225925147</v>
      </c>
      <c r="DD32" s="7">
        <f>+'[2]LSUChoice'!$Y$254</f>
        <v>0.11847309711430755</v>
      </c>
      <c r="DE32" s="7">
        <f>+'[2]LSUChoice'!$Y$255</f>
        <v>0</v>
      </c>
      <c r="DF32" s="7">
        <f>+'[2]LSUChoice'!$Y$256</f>
        <v>0</v>
      </c>
      <c r="DG32" s="7">
        <f>+'[2]LSUChoice'!$Y$258</f>
        <v>0</v>
      </c>
      <c r="DH32" s="7">
        <f>+'[2]LSUChoice'!$Y$259</f>
        <v>0</v>
      </c>
      <c r="DI32" s="7">
        <f>+'[2]LSUChoice'!$Y$260</f>
        <v>0.46083670062644094</v>
      </c>
      <c r="DJ32" s="7">
        <f>+'[2]LSUChoice'!$Y$261</f>
        <v>0</v>
      </c>
      <c r="DK32" s="7">
        <f>+'[2]MPG'!$Y$81</f>
        <v>53.9384026750903</v>
      </c>
      <c r="DL32" s="7">
        <f>+'[2]MPG'!$Y$97</f>
        <v>49.67302492026143</v>
      </c>
      <c r="DM32" s="7">
        <f>+'[2]MPG'!$Y$113</f>
        <v>37.449861184144076</v>
      </c>
      <c r="DN32" s="7">
        <f>+'[2]MPG'!$Y$129</f>
        <v>43.32093133284844</v>
      </c>
      <c r="DO32" s="7">
        <f>+'[2]MPG'!$Y$145</f>
        <v>37.69011790037153</v>
      </c>
      <c r="DP32" s="7">
        <f>+'[2]MPG'!$Y$32</f>
        <v>46.80590427918365</v>
      </c>
      <c r="DQ32" s="7">
        <f>+'[2]MPG'!$Y$48</f>
        <v>51.50531305372803</v>
      </c>
      <c r="DR32" s="7">
        <f>+'[2]MPG'!$Y$64</f>
        <v>39.52979928517678</v>
      </c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>
        <f>+'[1]HVY TRK ENERGY'!O80*'[1]HVY TRK ENERGY'!K80</f>
        <v>5.506183003267298</v>
      </c>
      <c r="EF32">
        <f>+'[1]HVY TRK ENERGY'!M80*'[1]HVY TRK ENERGY'!K80</f>
        <v>0.3937723656566364</v>
      </c>
      <c r="EI32" s="6">
        <f>'[3]Fuel $'!F$49</f>
        <v>0.6348625121149466</v>
      </c>
      <c r="EJ32" s="6">
        <f>'[3]Fuel $'!F$50</f>
        <v>0.7116810522658309</v>
      </c>
      <c r="EK32" s="6">
        <f>'[3]Fuel $'!F$51</f>
        <v>0.8617458220516148</v>
      </c>
      <c r="EL32" s="4">
        <f>'[3]Fuel $'!F$52</f>
        <v>0.7911945193538247</v>
      </c>
      <c r="EM32" s="4">
        <f>'[3]Fuel $'!F$53</f>
        <v>0.6438382970214928</v>
      </c>
      <c r="EN32" s="4">
        <f>'[3]Fuel $'!F$54</f>
        <v>0.8663170399691232</v>
      </c>
      <c r="EO32" s="6">
        <f>+'[3]Fuel $'!$F$21</f>
        <v>0.3821460394997208</v>
      </c>
      <c r="EP32" s="6">
        <f>'[3]Fuel $'!F29</f>
        <v>1.8986496105240043</v>
      </c>
      <c r="EQ32" s="6">
        <f>'[3]Fuel $'!F55</f>
        <v>1.3203052985093673</v>
      </c>
      <c r="ES32" s="27">
        <f>+'[3]Conv'!$F$324</f>
        <v>17.18</v>
      </c>
      <c r="ET32" s="27">
        <f>+'[3]Diesel'!$F$320</f>
        <v>15.6448</v>
      </c>
      <c r="EU32" s="27">
        <f>'[3]CNGV'!$F$709</f>
        <v>18.3232</v>
      </c>
      <c r="EV32" s="27">
        <f>+'[3]BEV100'!$F$1176</f>
        <v>50.32011900000007</v>
      </c>
      <c r="EW32" s="27">
        <f>+'[3]PHEV10'!$F$1432</f>
        <v>42.90544800000006</v>
      </c>
      <c r="EX32" s="27">
        <f>+'[3]PHEV40'!$F$1594</f>
        <v>50.349426000000065</v>
      </c>
      <c r="EY32" s="30">
        <f>+'[3]FCEV'!$F$751</f>
        <v>50.4512</v>
      </c>
    </row>
    <row r="33" spans="1:155" ht="12.75">
      <c r="A33">
        <v>2031</v>
      </c>
      <c r="B33" s="19">
        <f>+'[1]LT ICE'!AI71+'[1]LT SI HEV GAS'!AI71+'[1]LT SI PHEV'!AI71-'[1]LT SI PHEV'!BC71+'[1]LT D PHEV'!AI71-'[1]LT D PHEV'!BC71+'[1]auto ICE'!AI71+'[1]auto SI HEV Gas'!AI71+'[1]auto SI PHEV'!AI71-'[1]auto SI PHEV'!BC71+'[1]auto D PHEV'!AI71-'[1]auto D PHEV'!BC71</f>
        <v>12.014576544555768</v>
      </c>
      <c r="C33" s="19">
        <f>+'[1]LT Dsl'!AI71+'[1]auto Dsl'!AI71</f>
        <v>1.9835863757128287</v>
      </c>
      <c r="D33" s="25">
        <f>+'[1]auto CNG'!AI71+'[1]LT CNG'!AI71</f>
        <v>0.0005995414656923753</v>
      </c>
      <c r="E33" s="25">
        <f>+'[1]auto FCV'!AI71+'[1]LT FCV'!AI71</f>
        <v>0</v>
      </c>
      <c r="F33" s="25">
        <f>'[1]auto SI PHEV'!BC71+'[1]LT SI PHEV'!BC71</f>
        <v>0.0003226070406218111</v>
      </c>
      <c r="G33" s="25">
        <f>'[1]auto D PHEV'!BC71+'[1]LT D PHEV'!BC71</f>
        <v>0</v>
      </c>
      <c r="H33" s="25">
        <f>'[1]auto EV'!AI71+'[1]LT EV'!AI71</f>
        <v>2.8290398758143737E-06</v>
      </c>
      <c r="I33" s="25">
        <f t="shared" si="3"/>
        <v>13.999087897814785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9">
        <f t="shared" si="4"/>
        <v>0.06114380553359152</v>
      </c>
      <c r="Z33" s="19" t="e">
        <f t="shared" si="32"/>
        <v>#DIV/0!</v>
      </c>
      <c r="AA33" s="19" t="e">
        <f t="shared" si="33"/>
        <v>#DIV/0!</v>
      </c>
      <c r="AB33" s="4">
        <f t="shared" si="5"/>
        <v>207.70799930228011</v>
      </c>
      <c r="AC33" s="4">
        <f t="shared" si="6"/>
        <v>31.181660452385554</v>
      </c>
      <c r="AD33" s="4">
        <f t="shared" si="7"/>
        <v>0.01107290734821385</v>
      </c>
      <c r="AE33" s="4">
        <f t="shared" si="8"/>
        <v>0</v>
      </c>
      <c r="AF33" s="4">
        <f t="shared" si="9"/>
        <v>0.013856727037096226</v>
      </c>
      <c r="AG33" s="4">
        <f t="shared" si="10"/>
        <v>0</v>
      </c>
      <c r="AH33" s="4">
        <f t="shared" si="11"/>
        <v>0.00014270584802761476</v>
      </c>
      <c r="AI33" s="4">
        <f t="shared" si="12"/>
        <v>238.91473209489902</v>
      </c>
      <c r="AJ33" s="2">
        <f>+EO33*8*(MAX(D$12:D33)-D$12)*(10^9)*8.5136/1000000000</f>
        <v>0.0020329347280396513</v>
      </c>
      <c r="AK33" s="5">
        <f t="shared" si="0"/>
        <v>0.13078236638060942</v>
      </c>
      <c r="AL33" s="5">
        <f t="shared" si="1"/>
        <v>0</v>
      </c>
      <c r="AM33" s="5">
        <f t="shared" si="2"/>
        <v>0</v>
      </c>
      <c r="AN33" s="2">
        <f t="shared" si="13"/>
        <v>0</v>
      </c>
      <c r="AO33" s="2">
        <f t="shared" si="14"/>
        <v>0</v>
      </c>
      <c r="AP33" s="3"/>
      <c r="AQ33" s="4" t="e">
        <f>'[1]VehFleetValuSummary'!T27</f>
        <v>#DIV/0!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5">
        <f>'[1]Fltsummary'!AE41</f>
        <v>0.44761028352558974</v>
      </c>
      <c r="BF33" s="5">
        <f>'[1]Fltsummary'!AG41</f>
        <v>0.12491079109267889</v>
      </c>
      <c r="BG33" s="5">
        <f>'[1]Fltsummary'!AJ41</f>
        <v>0.00017341439145122608</v>
      </c>
      <c r="BH33" s="5">
        <f>'[1]Fltsummary'!AK41</f>
        <v>0</v>
      </c>
      <c r="BI33" s="5">
        <f>'[1]Fltsummary'!AH41</f>
        <v>4.054026207681075E-05</v>
      </c>
      <c r="BJ33" s="5">
        <f>'[1]Fltsummary'!AF41</f>
        <v>5.132903605449484E-07</v>
      </c>
      <c r="BK33" s="5">
        <f>'[1]Fltsummary'!AI41</f>
        <v>0.42726445743784275</v>
      </c>
      <c r="BL33" s="5">
        <f>'[1]Fltsummary'!AL41</f>
        <v>0</v>
      </c>
      <c r="BM33" s="3">
        <f>'[1]VMTsummary'!V41</f>
        <v>1734.6412801343279</v>
      </c>
      <c r="BN33" s="3">
        <f>'[1]VMTsummary'!W41</f>
        <v>0.0014739200249441165</v>
      </c>
      <c r="BO33" s="3">
        <f>'[1]VMTsummary'!X41</f>
        <v>474.9573772393313</v>
      </c>
      <c r="BP33" s="3">
        <f>'[1]VMTsummary'!Y41</f>
        <v>0.10092978764950625</v>
      </c>
      <c r="BQ33" s="3">
        <f>'[1]VMTsummary'!Z41</f>
        <v>1697.2577059710932</v>
      </c>
      <c r="BR33" s="3">
        <f>'[1]VMTsummary'!AA41</f>
        <v>0.46456078808085505</v>
      </c>
      <c r="BS33" s="3">
        <f>'[1]VMTsummary'!AB41</f>
        <v>0</v>
      </c>
      <c r="BT33" s="3">
        <f>'[1]VMTsummary'!AC41</f>
        <v>0</v>
      </c>
      <c r="BU33" s="3">
        <f>'[1]VMTsummary'!T41</f>
        <v>3907.4233278405077</v>
      </c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>
        <f>+'[1]HVY TRK ENERGY'!O81*'[1]HVY TRK ENERGY'!K81</f>
        <v>5.578419894270338</v>
      </c>
      <c r="EF33">
        <f>+'[1]HVY TRK ENERGY'!M81*'[1]HVY TRK ENERGY'!K81</f>
        <v>0.3994515232459577</v>
      </c>
      <c r="EI33" s="4">
        <f aca="true" t="shared" si="34" ref="EI33:EK36">+EI32+(EI$37-EI$32)/5</f>
        <v>0.6068613043109363</v>
      </c>
      <c r="EJ33" s="4">
        <f t="shared" si="34"/>
        <v>0.6804933702111613</v>
      </c>
      <c r="EK33" s="4">
        <f t="shared" si="34"/>
        <v>0.8238533048689787</v>
      </c>
      <c r="EL33" s="4">
        <f>+EL32+(EL$37-EL$32)/5</f>
        <v>0.7699827421000247</v>
      </c>
      <c r="EM33" s="4">
        <f aca="true" t="shared" si="35" ref="EM33:EO36">+EM32+(EM$37-EM$32)/5</f>
        <v>0.6178215287851713</v>
      </c>
      <c r="EN33" s="4">
        <f t="shared" si="35"/>
        <v>0.8283819884777314</v>
      </c>
      <c r="EO33" s="4">
        <f t="shared" si="35"/>
        <v>0.3821460394997208</v>
      </c>
      <c r="EP33" s="4">
        <f aca="true" t="shared" si="36" ref="EP33:EQ36">+EP32+(EP$37-EP$32)/5</f>
        <v>1.8986496105240043</v>
      </c>
      <c r="EQ33" s="4">
        <f t="shared" si="36"/>
        <v>1.3203052985093673</v>
      </c>
      <c r="ES33" s="4">
        <f aca="true" t="shared" si="37" ref="ES33:EW36">+ES32+(ES$37-ES$32)/5</f>
        <v>17.288</v>
      </c>
      <c r="ET33" s="4">
        <f t="shared" si="37"/>
        <v>15.71984</v>
      </c>
      <c r="EU33" s="4">
        <f t="shared" si="37"/>
        <v>18.46896</v>
      </c>
      <c r="EV33" s="4">
        <f t="shared" si="37"/>
        <v>50.44320840000007</v>
      </c>
      <c r="EW33" s="4">
        <f t="shared" si="37"/>
        <v>42.952339200000054</v>
      </c>
      <c r="EX33" s="4">
        <f aca="true" t="shared" si="38" ref="EX33:EY36">+EX32+(EX$37-EX$32)/5</f>
        <v>50.47251540000006</v>
      </c>
      <c r="EY33" s="4">
        <f t="shared" si="38"/>
        <v>50.64112</v>
      </c>
    </row>
    <row r="34" spans="1:155" ht="12.75">
      <c r="A34">
        <v>2032</v>
      </c>
      <c r="B34" s="19">
        <f>+'[1]LT ICE'!AI72+'[1]LT SI HEV GAS'!AI72+'[1]LT SI PHEV'!AI72-'[1]LT SI PHEV'!BC72+'[1]LT D PHEV'!AI72-'[1]LT D PHEV'!BC72+'[1]auto ICE'!AI72+'[1]auto SI HEV Gas'!AI72+'[1]auto SI PHEV'!AI72-'[1]auto SI PHEV'!BC72+'[1]auto D PHEV'!AI72-'[1]auto D PHEV'!BC72</f>
        <v>12.05912753400888</v>
      </c>
      <c r="C34" s="19">
        <f>+'[1]LT Dsl'!AI72+'[1]auto Dsl'!AI72</f>
        <v>1.9595411474753095</v>
      </c>
      <c r="D34" s="25">
        <f>+'[1]auto CNG'!AI72+'[1]LT CNG'!AI72</f>
        <v>0.0004305893819513484</v>
      </c>
      <c r="E34" s="25">
        <f>+'[1]auto FCV'!AI72+'[1]LT FCV'!AI72</f>
        <v>0</v>
      </c>
      <c r="F34" s="25">
        <f>'[1]auto SI PHEV'!BC72+'[1]LT SI PHEV'!BC72</f>
        <v>0.00025195330205088703</v>
      </c>
      <c r="G34" s="25">
        <f>'[1]auto D PHEV'!BC72+'[1]LT D PHEV'!BC72</f>
        <v>0</v>
      </c>
      <c r="H34" s="25">
        <f>'[1]auto EV'!AI72+'[1]LT EV'!AI72</f>
        <v>2.010664438856299E-06</v>
      </c>
      <c r="I34" s="25">
        <f t="shared" si="3"/>
        <v>14.01935323483263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9">
        <f t="shared" si="4"/>
        <v>0.06061791384035991</v>
      </c>
      <c r="Z34" s="19" t="e">
        <f t="shared" si="32"/>
        <v>#DIV/0!</v>
      </c>
      <c r="AA34" s="19" t="e">
        <f t="shared" si="33"/>
        <v>#DIV/0!</v>
      </c>
      <c r="AB34" s="4">
        <f t="shared" si="5"/>
        <v>209.7805825816185</v>
      </c>
      <c r="AC34" s="4">
        <f t="shared" si="6"/>
        <v>30.950717279434816</v>
      </c>
      <c r="AD34" s="4">
        <f t="shared" si="7"/>
        <v>0.008015300779997403</v>
      </c>
      <c r="AE34" s="4">
        <f t="shared" si="8"/>
        <v>0</v>
      </c>
      <c r="AF34" s="4">
        <f t="shared" si="9"/>
        <v>0.010833798084926897</v>
      </c>
      <c r="AG34" s="4">
        <f t="shared" si="10"/>
        <v>0</v>
      </c>
      <c r="AH34" s="4">
        <f t="shared" si="11"/>
        <v>0.00010167185679107764</v>
      </c>
      <c r="AI34" s="4">
        <f t="shared" si="12"/>
        <v>240.750250631775</v>
      </c>
      <c r="AJ34" s="2">
        <f>+EO34*8*(MAX(D$12:D34)-D$12)*(10^9)*8.5136/1000000000</f>
        <v>0.0020329347280396513</v>
      </c>
      <c r="AK34" s="5">
        <f t="shared" si="0"/>
        <v>0.13078236638060942</v>
      </c>
      <c r="AL34" s="5">
        <f t="shared" si="1"/>
        <v>0</v>
      </c>
      <c r="AM34" s="5">
        <f t="shared" si="2"/>
        <v>0</v>
      </c>
      <c r="AN34" s="2">
        <f t="shared" si="13"/>
        <v>0</v>
      </c>
      <c r="AO34" s="2">
        <f t="shared" si="14"/>
        <v>0</v>
      </c>
      <c r="AP34" s="3"/>
      <c r="AQ34" s="4" t="e">
        <f>'[1]VehFleetValuSummary'!T28</f>
        <v>#DIV/0!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5">
        <f>'[1]Fltsummary'!AE42</f>
        <v>0.4409457720487222</v>
      </c>
      <c r="BF34" s="5">
        <f>'[1]Fltsummary'!AG42</f>
        <v>0.12313940703018116</v>
      </c>
      <c r="BG34" s="5">
        <f>'[1]Fltsummary'!AJ42</f>
        <v>0.00014235139450389866</v>
      </c>
      <c r="BH34" s="5">
        <f>'[1]Fltsummary'!AK42</f>
        <v>0</v>
      </c>
      <c r="BI34" s="5">
        <f>'[1]Fltsummary'!AH42</f>
        <v>2.9713579567220362E-05</v>
      </c>
      <c r="BJ34" s="5">
        <f>'[1]Fltsummary'!AF42</f>
        <v>3.7187057133107645E-07</v>
      </c>
      <c r="BK34" s="5">
        <f>'[1]Fltsummary'!AI42</f>
        <v>0.4357423840764541</v>
      </c>
      <c r="BL34" s="5">
        <f>'[1]Fltsummary'!AL42</f>
        <v>0</v>
      </c>
      <c r="BM34" s="3">
        <f>'[1]VMTsummary'!V42</f>
        <v>1748.6207531655696</v>
      </c>
      <c r="BN34" s="3">
        <f>'[1]VMTsummary'!W42</f>
        <v>0.001047311024184344</v>
      </c>
      <c r="BO34" s="3">
        <f>'[1]VMTsummary'!X42</f>
        <v>473.18013301213404</v>
      </c>
      <c r="BP34" s="3">
        <f>'[1]VMTsummary'!Y42</f>
        <v>0.072524979975364</v>
      </c>
      <c r="BQ34" s="3">
        <f>'[1]VMTsummary'!Z42</f>
        <v>1749.3585366454035</v>
      </c>
      <c r="BR34" s="3">
        <f>'[1]VMTsummary'!AA42</f>
        <v>0.3693808073398256</v>
      </c>
      <c r="BS34" s="3">
        <f>'[1]VMTsummary'!AB42</f>
        <v>0</v>
      </c>
      <c r="BT34" s="3">
        <f>'[1]VMTsummary'!AC42</f>
        <v>0</v>
      </c>
      <c r="BU34" s="3">
        <f>'[1]VMTsummary'!T42</f>
        <v>3971.602375921447</v>
      </c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>
        <f>+'[1]HVY TRK ENERGY'!O82*'[1]HVY TRK ENERGY'!K82</f>
        <v>5.64768448527872</v>
      </c>
      <c r="EF34">
        <f>+'[1]HVY TRK ENERGY'!M82*'[1]HVY TRK ENERGY'!K82</f>
        <v>0.4054705891380381</v>
      </c>
      <c r="EI34" s="4">
        <f t="shared" si="34"/>
        <v>0.578860096506926</v>
      </c>
      <c r="EJ34" s="4">
        <f t="shared" si="34"/>
        <v>0.6493056881564917</v>
      </c>
      <c r="EK34" s="4">
        <f t="shared" si="34"/>
        <v>0.7859607876863426</v>
      </c>
      <c r="EL34" s="4">
        <f>+EL33+(EL$37-EL$32)/5</f>
        <v>0.7487709648462247</v>
      </c>
      <c r="EM34" s="4">
        <f t="shared" si="35"/>
        <v>0.5918047605488498</v>
      </c>
      <c r="EN34" s="4">
        <f t="shared" si="35"/>
        <v>0.7904469369863395</v>
      </c>
      <c r="EO34" s="4">
        <f t="shared" si="35"/>
        <v>0.3821460394997208</v>
      </c>
      <c r="EP34" s="4">
        <f t="shared" si="36"/>
        <v>1.8986496105240043</v>
      </c>
      <c r="EQ34" s="4">
        <f t="shared" si="36"/>
        <v>1.3203052985093673</v>
      </c>
      <c r="ES34" s="4">
        <f t="shared" si="37"/>
        <v>17.396</v>
      </c>
      <c r="ET34" s="4">
        <f t="shared" si="37"/>
        <v>15.79488</v>
      </c>
      <c r="EU34" s="4">
        <f t="shared" si="37"/>
        <v>18.61472</v>
      </c>
      <c r="EV34" s="4">
        <f t="shared" si="37"/>
        <v>50.566297800000065</v>
      </c>
      <c r="EW34" s="4">
        <f t="shared" si="37"/>
        <v>42.99923040000005</v>
      </c>
      <c r="EX34" s="4">
        <f t="shared" si="38"/>
        <v>50.59560480000006</v>
      </c>
      <c r="EY34" s="4">
        <f t="shared" si="38"/>
        <v>50.83104</v>
      </c>
    </row>
    <row r="35" spans="1:155" ht="12.75">
      <c r="A35">
        <v>2033</v>
      </c>
      <c r="B35" s="19">
        <f>+'[1]LT ICE'!AI73+'[1]LT SI HEV GAS'!AI73+'[1]LT SI PHEV'!AI73-'[1]LT SI PHEV'!BC73+'[1]LT D PHEV'!AI73-'[1]LT D PHEV'!BC73+'[1]auto ICE'!AI73+'[1]auto SI HEV Gas'!AI73+'[1]auto SI PHEV'!AI73-'[1]auto SI PHEV'!BC73+'[1]auto D PHEV'!AI73-'[1]auto D PHEV'!BC73</f>
        <v>12.176126499979194</v>
      </c>
      <c r="C35" s="19">
        <f>+'[1]LT Dsl'!AI73+'[1]auto Dsl'!AI73</f>
        <v>1.9425897658456615</v>
      </c>
      <c r="D35" s="25">
        <f>+'[1]auto CNG'!AI73+'[1]LT CNG'!AI73</f>
        <v>0.000284877513745952</v>
      </c>
      <c r="E35" s="25">
        <f>+'[1]auto FCV'!AI73+'[1]LT FCV'!AI73</f>
        <v>0</v>
      </c>
      <c r="F35" s="25">
        <f>'[1]auto SI PHEV'!BC73+'[1]LT SI PHEV'!BC73</f>
        <v>0.00017614797028659129</v>
      </c>
      <c r="G35" s="25">
        <f>'[1]auto D PHEV'!BC73+'[1]LT D PHEV'!BC73</f>
        <v>0</v>
      </c>
      <c r="H35" s="25">
        <f>'[1]auto EV'!AI73+'[1]LT EV'!AI73</f>
        <v>1.3155708951113646E-06</v>
      </c>
      <c r="I35" s="25">
        <f t="shared" si="3"/>
        <v>14.119178606879782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9">
        <f t="shared" si="4"/>
        <v>0.060141197107002706</v>
      </c>
      <c r="Z35" s="19" t="e">
        <f t="shared" si="32"/>
        <v>#DIV/0!</v>
      </c>
      <c r="AA35" s="19" t="e">
        <f t="shared" si="33"/>
        <v>#DIV/0!</v>
      </c>
      <c r="AB35" s="4">
        <f t="shared" si="5"/>
        <v>213.13091825563583</v>
      </c>
      <c r="AC35" s="4">
        <f t="shared" si="6"/>
        <v>30.828744176789378</v>
      </c>
      <c r="AD35" s="4">
        <f t="shared" si="7"/>
        <v>0.005344438899080656</v>
      </c>
      <c r="AE35" s="4">
        <f t="shared" si="8"/>
        <v>0</v>
      </c>
      <c r="AF35" s="4">
        <f t="shared" si="9"/>
        <v>0.007582486948549804</v>
      </c>
      <c r="AG35" s="4">
        <f t="shared" si="10"/>
        <v>0</v>
      </c>
      <c r="AH35" s="4">
        <f t="shared" si="11"/>
        <v>6.668548249135063E-05</v>
      </c>
      <c r="AI35" s="4">
        <f t="shared" si="12"/>
        <v>243.9726560437553</v>
      </c>
      <c r="AJ35" s="2">
        <f>+EO35*8*(MAX(D$12:D35)-D$12)*(10^9)*8.5136/1000000000</f>
        <v>0.0020329347280396513</v>
      </c>
      <c r="AK35" s="5">
        <f t="shared" si="0"/>
        <v>0.13078236638060942</v>
      </c>
      <c r="AL35" s="5">
        <f t="shared" si="1"/>
        <v>0</v>
      </c>
      <c r="AM35" s="5">
        <f t="shared" si="2"/>
        <v>0</v>
      </c>
      <c r="AN35" s="2">
        <f t="shared" si="13"/>
        <v>0</v>
      </c>
      <c r="AO35" s="2">
        <f t="shared" si="14"/>
        <v>0</v>
      </c>
      <c r="AP35" s="3"/>
      <c r="AQ35" s="4" t="e">
        <f>'[1]VehFleetValuSummary'!T29</f>
        <v>#DIV/0!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5">
        <f>'[1]Fltsummary'!AE43</f>
        <v>0.43510844153462236</v>
      </c>
      <c r="BF35" s="5">
        <f>'[1]Fltsummary'!AG43</f>
        <v>0.12120964314326754</v>
      </c>
      <c r="BG35" s="5">
        <f>'[1]Fltsummary'!AJ43</f>
        <v>0.00010232114573599301</v>
      </c>
      <c r="BH35" s="5">
        <f>'[1]Fltsummary'!AK43</f>
        <v>0</v>
      </c>
      <c r="BI35" s="5">
        <f>'[1]Fltsummary'!AH43</f>
        <v>1.9957727975272222E-05</v>
      </c>
      <c r="BJ35" s="5">
        <f>'[1]Fltsummary'!AF43</f>
        <v>2.464139840408393E-07</v>
      </c>
      <c r="BK35" s="5">
        <f>'[1]Fltsummary'!AI43</f>
        <v>0.44355939003441486</v>
      </c>
      <c r="BL35" s="5">
        <f>'[1]Fltsummary'!AL43</f>
        <v>0</v>
      </c>
      <c r="BM35" s="3">
        <f>'[1]VMTsummary'!V43</f>
        <v>1774.7583249859908</v>
      </c>
      <c r="BN35" s="3">
        <f>'[1]VMTsummary'!W43</f>
        <v>0.0006844790945360372</v>
      </c>
      <c r="BO35" s="3">
        <f>'[1]VMTsummary'!X43</f>
        <v>473.11664392189346</v>
      </c>
      <c r="BP35" s="3">
        <f>'[1]VMTsummary'!Y43</f>
        <v>0.04797260385333986</v>
      </c>
      <c r="BQ35" s="3">
        <f>'[1]VMTsummary'!Z43</f>
        <v>1808.4795859094918</v>
      </c>
      <c r="BR35" s="3">
        <f>'[1]VMTsummary'!AA43</f>
        <v>0.26123409800285335</v>
      </c>
      <c r="BS35" s="3">
        <f>'[1]VMTsummary'!AB43</f>
        <v>0</v>
      </c>
      <c r="BT35" s="3">
        <f>'[1]VMTsummary'!AC43</f>
        <v>0</v>
      </c>
      <c r="BU35" s="3">
        <f>'[1]VMTsummary'!T43</f>
        <v>4056.6644459983268</v>
      </c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>
        <f>+'[1]HVY TRK ENERGY'!O83*'[1]HVY TRK ENERGY'!K83</f>
        <v>5.727052872692843</v>
      </c>
      <c r="EF35">
        <f>+'[1]HVY TRK ENERGY'!M83*'[1]HVY TRK ENERGY'!K83</f>
        <v>0.4128287085056083</v>
      </c>
      <c r="EI35" s="4">
        <f t="shared" si="34"/>
        <v>0.5508588887029158</v>
      </c>
      <c r="EJ35" s="4">
        <f t="shared" si="34"/>
        <v>0.6181180061018221</v>
      </c>
      <c r="EK35" s="4">
        <f t="shared" si="34"/>
        <v>0.7480682705037065</v>
      </c>
      <c r="EL35" s="4">
        <f>+EL34+(EL$37-EL$32)/5</f>
        <v>0.7275591875924248</v>
      </c>
      <c r="EM35" s="4">
        <f t="shared" si="35"/>
        <v>0.5657879923125283</v>
      </c>
      <c r="EN35" s="4">
        <f t="shared" si="35"/>
        <v>0.7525118854949476</v>
      </c>
      <c r="EO35" s="4">
        <f t="shared" si="35"/>
        <v>0.3821460394997208</v>
      </c>
      <c r="EP35" s="4">
        <f t="shared" si="36"/>
        <v>1.8986496105240043</v>
      </c>
      <c r="EQ35" s="4">
        <f t="shared" si="36"/>
        <v>1.3203052985093673</v>
      </c>
      <c r="ES35" s="4">
        <f t="shared" si="37"/>
        <v>17.504</v>
      </c>
      <c r="ET35" s="4">
        <f t="shared" si="37"/>
        <v>15.869919999999999</v>
      </c>
      <c r="EU35" s="4">
        <f t="shared" si="37"/>
        <v>18.760479999999998</v>
      </c>
      <c r="EV35" s="4">
        <f t="shared" si="37"/>
        <v>50.68938720000006</v>
      </c>
      <c r="EW35" s="4">
        <f t="shared" si="37"/>
        <v>43.04612160000005</v>
      </c>
      <c r="EX35" s="4">
        <f t="shared" si="38"/>
        <v>50.71869420000006</v>
      </c>
      <c r="EY35" s="4">
        <f t="shared" si="38"/>
        <v>51.02096</v>
      </c>
    </row>
    <row r="36" spans="1:155" ht="12.75">
      <c r="A36">
        <v>2034</v>
      </c>
      <c r="B36" s="19">
        <f>+'[1]LT ICE'!AI74+'[1]LT SI HEV GAS'!AI74+'[1]LT SI PHEV'!AI74-'[1]LT SI PHEV'!BC74+'[1]LT D PHEV'!AI74-'[1]LT D PHEV'!BC74+'[1]auto ICE'!AI74+'[1]auto SI HEV Gas'!AI74+'[1]auto SI PHEV'!AI74-'[1]auto SI PHEV'!BC74+'[1]auto D PHEV'!AI74-'[1]auto D PHEV'!BC74</f>
        <v>12.233737349168347</v>
      </c>
      <c r="C36" s="19">
        <f>+'[1]LT Dsl'!AI74+'[1]auto Dsl'!AI74</f>
        <v>1.9113716592617507</v>
      </c>
      <c r="D36" s="25">
        <f>+'[1]auto CNG'!AI74+'[1]LT CNG'!AI74</f>
        <v>0.00015877786299371788</v>
      </c>
      <c r="E36" s="25">
        <f>+'[1]auto FCV'!AI74+'[1]LT FCV'!AI74</f>
        <v>0</v>
      </c>
      <c r="F36" s="25">
        <f>'[1]auto SI PHEV'!BC74+'[1]LT SI PHEV'!BC74</f>
        <v>0.00010534430247022058</v>
      </c>
      <c r="G36" s="25">
        <f>'[1]auto D PHEV'!BC74+'[1]LT D PHEV'!BC74</f>
        <v>0</v>
      </c>
      <c r="H36" s="25">
        <f>'[1]auto EV'!AI74+'[1]LT EV'!AI74</f>
        <v>7.28167224243396E-07</v>
      </c>
      <c r="I36" s="25">
        <f t="shared" si="3"/>
        <v>14.145373858762786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9">
        <f t="shared" si="4"/>
        <v>0.05970566345498925</v>
      </c>
      <c r="Z36" s="19" t="e">
        <f t="shared" si="32"/>
        <v>#DIV/0!</v>
      </c>
      <c r="AA36" s="19" t="e">
        <f t="shared" si="33"/>
        <v>#DIV/0!</v>
      </c>
      <c r="AB36" s="4">
        <f t="shared" si="5"/>
        <v>215.46058219355297</v>
      </c>
      <c r="AC36" s="4">
        <f t="shared" si="6"/>
        <v>30.47674465206224</v>
      </c>
      <c r="AD36" s="4">
        <f t="shared" si="7"/>
        <v>0.0030018923844463484</v>
      </c>
      <c r="AE36" s="4">
        <f t="shared" si="8"/>
        <v>0</v>
      </c>
      <c r="AF36" s="4">
        <f t="shared" si="9"/>
        <v>0.004539603374756292</v>
      </c>
      <c r="AG36" s="4">
        <f t="shared" si="10"/>
        <v>0</v>
      </c>
      <c r="AH36" s="4">
        <f t="shared" si="11"/>
        <v>3.6999980042754554E-05</v>
      </c>
      <c r="AI36" s="4">
        <f t="shared" si="12"/>
        <v>245.94490534135446</v>
      </c>
      <c r="AJ36" s="2">
        <f>+EO36*8*(MAX(D$12:D36)-D$12)*(10^9)*8.5136/1000000000</f>
        <v>0.0020329347280396513</v>
      </c>
      <c r="AK36" s="5">
        <f t="shared" si="0"/>
        <v>0.13078236638060942</v>
      </c>
      <c r="AL36" s="5">
        <f t="shared" si="1"/>
        <v>0</v>
      </c>
      <c r="AM36" s="5">
        <f t="shared" si="2"/>
        <v>0</v>
      </c>
      <c r="AN36" s="2">
        <f t="shared" si="13"/>
        <v>0</v>
      </c>
      <c r="AO36" s="2">
        <f t="shared" si="14"/>
        <v>0</v>
      </c>
      <c r="AP36" s="3"/>
      <c r="AQ36" s="4" t="e">
        <f>'[1]VehFleetValuSummary'!T30</f>
        <v>#DIV/0!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5">
        <f>'[1]Fltsummary'!AE44</f>
        <v>0.43034086003131006</v>
      </c>
      <c r="BF36" s="5">
        <f>'[1]Fltsummary'!AG44</f>
        <v>0.11906306900010732</v>
      </c>
      <c r="BG36" s="5">
        <f>'[1]Fltsummary'!AJ44</f>
        <v>6.296794645111145E-05</v>
      </c>
      <c r="BH36" s="5">
        <f>'[1]Fltsummary'!AK44</f>
        <v>0</v>
      </c>
      <c r="BI36" s="5">
        <f>'[1]Fltsummary'!AH44</f>
        <v>1.1434174143400913E-05</v>
      </c>
      <c r="BJ36" s="5">
        <f>'[1]Fltsummary'!AF44</f>
        <v>1.3889748871128665E-07</v>
      </c>
      <c r="BK36" s="5">
        <f>'[1]Fltsummary'!AI44</f>
        <v>0.4505215299504995</v>
      </c>
      <c r="BL36" s="5">
        <f>'[1]Fltsummary'!AL44</f>
        <v>0</v>
      </c>
      <c r="BM36" s="3">
        <f>'[1]VMTsummary'!V44</f>
        <v>1794.1545895872587</v>
      </c>
      <c r="BN36" s="3">
        <f>'[1]VMTsummary'!W44</f>
        <v>0.0003759293459788377</v>
      </c>
      <c r="BO36" s="3">
        <f>'[1]VMTsummary'!X44</f>
        <v>469.6509649354064</v>
      </c>
      <c r="BP36" s="3">
        <f>'[1]VMTsummary'!Y44</f>
        <v>0.026792377965091953</v>
      </c>
      <c r="BQ36" s="3">
        <f>'[1]VMTsummary'!Z44</f>
        <v>1855.3001146306674</v>
      </c>
      <c r="BR36" s="3">
        <f>'[1]VMTsummary'!AA44</f>
        <v>0.15654162425380255</v>
      </c>
      <c r="BS36" s="3">
        <f>'[1]VMTsummary'!AB44</f>
        <v>0</v>
      </c>
      <c r="BT36" s="3">
        <f>'[1]VMTsummary'!AC44</f>
        <v>0</v>
      </c>
      <c r="BU36" s="3">
        <f>'[1]VMTsummary'!T44</f>
        <v>4119.289379084897</v>
      </c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>
        <f>+'[1]HVY TRK ENERGY'!O84*'[1]HVY TRK ENERGY'!K84</f>
        <v>5.809390926887483</v>
      </c>
      <c r="EF36">
        <f>+'[1]HVY TRK ENERGY'!M84*'[1]HVY TRK ENERGY'!K84</f>
        <v>0.42025573479816647</v>
      </c>
      <c r="EI36" s="4">
        <f t="shared" si="34"/>
        <v>0.5228576808989055</v>
      </c>
      <c r="EJ36" s="4">
        <f t="shared" si="34"/>
        <v>0.5869303240471525</v>
      </c>
      <c r="EK36" s="4">
        <f t="shared" si="34"/>
        <v>0.7101757533210704</v>
      </c>
      <c r="EL36" s="4">
        <f>+EL35+(EL$37-EL$32)/5</f>
        <v>0.7063474103386248</v>
      </c>
      <c r="EM36" s="4">
        <f t="shared" si="35"/>
        <v>0.5397712240762068</v>
      </c>
      <c r="EN36" s="4">
        <f t="shared" si="35"/>
        <v>0.7145768340035558</v>
      </c>
      <c r="EO36" s="4">
        <f t="shared" si="35"/>
        <v>0.3821460394997208</v>
      </c>
      <c r="EP36" s="4">
        <f t="shared" si="36"/>
        <v>1.8986496105240043</v>
      </c>
      <c r="EQ36" s="4">
        <f t="shared" si="36"/>
        <v>1.3203052985093673</v>
      </c>
      <c r="ES36" s="4">
        <f t="shared" si="37"/>
        <v>17.612000000000002</v>
      </c>
      <c r="ET36" s="4">
        <f t="shared" si="37"/>
        <v>15.944959999999998</v>
      </c>
      <c r="EU36" s="4">
        <f t="shared" si="37"/>
        <v>18.906239999999997</v>
      </c>
      <c r="EV36" s="4">
        <f t="shared" si="37"/>
        <v>50.81247660000006</v>
      </c>
      <c r="EW36" s="4">
        <f t="shared" si="37"/>
        <v>43.09301280000005</v>
      </c>
      <c r="EX36" s="4">
        <f t="shared" si="38"/>
        <v>50.841783600000056</v>
      </c>
      <c r="EY36" s="4">
        <f t="shared" si="38"/>
        <v>51.21088</v>
      </c>
    </row>
    <row r="37" spans="1:170" s="1" customFormat="1" ht="12.75">
      <c r="A37" s="1">
        <v>2035</v>
      </c>
      <c r="B37" s="19">
        <f>+'[1]LT ICE'!AI75+'[1]LT SI HEV GAS'!AI75+'[1]LT SI PHEV'!AI75-'[1]LT SI PHEV'!BC75+'[1]LT D PHEV'!AI75-'[1]LT D PHEV'!BC75+'[1]auto ICE'!AI75+'[1]auto SI HEV Gas'!AI75+'[1]auto SI PHEV'!AI75-'[1]auto SI PHEV'!BC75+'[1]auto D PHEV'!AI75-'[1]auto D PHEV'!BC75</f>
        <v>12.295547631025661</v>
      </c>
      <c r="C37" s="19">
        <f>+'[1]LT Dsl'!AI75+'[1]auto Dsl'!AI75</f>
        <v>1.8783392426374674</v>
      </c>
      <c r="D37" s="25">
        <f>+'[1]auto CNG'!AI75+'[1]LT CNG'!AI75</f>
        <v>6.328981607340556E-05</v>
      </c>
      <c r="E37" s="25">
        <f>+'[1]auto FCV'!AI75+'[1]LT FCV'!AI75</f>
        <v>0</v>
      </c>
      <c r="F37" s="25">
        <f>'[1]auto SI PHEV'!BC75+'[1]LT SI PHEV'!BC75</f>
        <v>5.814935022497364E-05</v>
      </c>
      <c r="G37" s="25">
        <f>'[1]auto D PHEV'!BC75+'[1]LT D PHEV'!BC75</f>
        <v>0</v>
      </c>
      <c r="H37" s="25">
        <f>'[1]auto EV'!AI75+'[1]LT EV'!AI75</f>
        <v>4.1882229878249434E-07</v>
      </c>
      <c r="I37" s="25">
        <f t="shared" si="3"/>
        <v>14.174008731651728</v>
      </c>
      <c r="J37" s="25">
        <f>MIN(0.95,+DT37/(EF37+B37))</f>
        <v>0.09965103182590784</v>
      </c>
      <c r="K37" s="25">
        <f>MIN(0.95,DU37/(EF37+B37))</f>
        <v>0.09965103182590784</v>
      </c>
      <c r="L37" s="25">
        <f>MIN(0.95,DV37/(EF37+B37))</f>
        <v>0.33978207898471235</v>
      </c>
      <c r="M37" s="25">
        <f>+DW37/($EE37+$C37)</f>
        <v>0.010864333496972734</v>
      </c>
      <c r="N37" s="25">
        <f>+DX37/($EE37+$C37)</f>
        <v>0.010864333496972734</v>
      </c>
      <c r="O37" s="25">
        <f>+DY37/($EE37+$C37)</f>
        <v>0.010864333496972734</v>
      </c>
      <c r="P37" s="25">
        <f>SUMPRODUCT($D$3:$H$3,$D37:$H37)+J37*$B37*$J$3+(1-J37)*$B37*$B$3+M37*$C37*$M$3+(1-M37)*$C$3*$C37</f>
        <v>340.5540433650503</v>
      </c>
      <c r="Q37" s="25">
        <f>SUMPRODUCT($D$3:$H$3,$D37:$H37)+K37*$B37*$K$3+(1-K37)*$B37*$B$3+N37*$C37*$M$3+(1-N37)*$C$3*$C37</f>
        <v>340.5540433650503</v>
      </c>
      <c r="R37" s="25">
        <f>SUMPRODUCT($D$3:$H$3,$D37:$H37)+L37*$B37*$L$3+(1-L37)*$B37*$B$3+O37*$C37*$M$3+(1-O37)*$C$3*$C37</f>
        <v>273.2245176865157</v>
      </c>
      <c r="S37" s="25">
        <f>P37/$I37</f>
        <v>24.02665680631091</v>
      </c>
      <c r="T37" s="25">
        <f>Q37/$I37</f>
        <v>24.02665680631091</v>
      </c>
      <c r="U37" s="25">
        <f>R37/$I37</f>
        <v>19.2764462657895</v>
      </c>
      <c r="V37" s="25">
        <f>P37/$BU37</f>
        <v>0.08136118107684699</v>
      </c>
      <c r="W37" s="25">
        <f>Q37/$BU37</f>
        <v>0.08136118107684699</v>
      </c>
      <c r="X37" s="25">
        <f>R37/$BU37</f>
        <v>0.0652755998386368</v>
      </c>
      <c r="Y37" s="20">
        <f t="shared" si="4"/>
        <v>0.05924252467928373</v>
      </c>
      <c r="Z37" s="19">
        <f t="shared" si="32"/>
        <v>0.15986856730416613</v>
      </c>
      <c r="AA37" s="7">
        <f t="shared" si="33"/>
        <v>0.21911109198344986</v>
      </c>
      <c r="AB37" s="4">
        <f>+B37*ES37</f>
        <v>217.8771040217747</v>
      </c>
      <c r="AC37" s="4">
        <f t="shared" si="6"/>
        <v>30.09099466705223</v>
      </c>
      <c r="AD37" s="4">
        <f t="shared" si="7"/>
        <v>0.0012057975758305226</v>
      </c>
      <c r="AE37" s="4">
        <f>E37*EY37</f>
        <v>0</v>
      </c>
      <c r="AF37" s="4">
        <f>F37*EW37</f>
        <v>0.002508557386367744</v>
      </c>
      <c r="AG37" s="4">
        <f t="shared" si="10"/>
        <v>0</v>
      </c>
      <c r="AH37" s="4">
        <f t="shared" si="11"/>
        <v>2.1332950841907484E-05</v>
      </c>
      <c r="AI37" s="6">
        <f t="shared" si="12"/>
        <v>247.97183437673996</v>
      </c>
      <c r="AJ37" s="2">
        <f>+EO37*8*(MAX(D$12:D37)-D$12)*(10^9)*8.5136/1000000000</f>
        <v>0.0020329347280396513</v>
      </c>
      <c r="AK37" s="5">
        <f t="shared" si="0"/>
        <v>0.13078236638060942</v>
      </c>
      <c r="AL37" s="5">
        <f t="shared" si="1"/>
        <v>0</v>
      </c>
      <c r="AM37" s="5">
        <f t="shared" si="2"/>
        <v>0</v>
      </c>
      <c r="AN37" s="2">
        <f t="shared" si="13"/>
        <v>0</v>
      </c>
      <c r="AO37" s="2">
        <f t="shared" si="14"/>
        <v>0</v>
      </c>
      <c r="AP37" s="10">
        <f>'[2]VehPrice'!$AD$132</f>
        <v>488.4598784110435</v>
      </c>
      <c r="AQ37" s="6">
        <f>'[1]VehFleetValuSummary'!T31</f>
        <v>384.57640138873364</v>
      </c>
      <c r="AR37" s="1">
        <f>'[2]VehPrice'!$AD$73</f>
        <v>21870.502290366705</v>
      </c>
      <c r="AS37" s="1">
        <f>'[2]VehPrice'!$AD$87</f>
        <v>25793.590983419504</v>
      </c>
      <c r="AT37" s="1">
        <f>'[2]VehPrice'!$AD$101</f>
        <v>21944.254899023756</v>
      </c>
      <c r="AU37" s="1">
        <f>'[2]VehPrice'!$AD$115</f>
        <v>23545.718561771588</v>
      </c>
      <c r="AV37" s="1">
        <f>'[2]VehPrice'!$AD$129</f>
        <v>30995.23445075123</v>
      </c>
      <c r="AW37" s="7">
        <f>'[2]Mkt Shares'!$AD$6</f>
        <v>0.4416297047877757</v>
      </c>
      <c r="AX37" s="7">
        <f>'[2]Mkt Shares'!$AD$7</f>
        <v>0.0912977411978674</v>
      </c>
      <c r="AY37" s="7">
        <f>'[2]Mkt Shares'!$AD$8</f>
        <v>0</v>
      </c>
      <c r="AZ37" s="7">
        <f>'[2]Mkt Shares'!$AD$9</f>
        <v>0</v>
      </c>
      <c r="BA37" s="7">
        <f>'[2]Mkt Shares'!$AD$11</f>
        <v>0</v>
      </c>
      <c r="BB37" s="7">
        <f>'[2]Mkt Shares'!$AD$12</f>
        <v>0</v>
      </c>
      <c r="BC37" s="7">
        <f>'[2]Mkt Shares'!$AD$13</f>
        <v>0.46707263803908283</v>
      </c>
      <c r="BD37" s="7">
        <f>'[2]Mkt Shares'!$AD$14</f>
        <v>0</v>
      </c>
      <c r="BE37" s="7">
        <f>'[1]Fltsummary'!AE45</f>
        <v>0.42668022688953755</v>
      </c>
      <c r="BF37" s="7">
        <f>'[1]Fltsummary'!AG45</f>
        <v>0.11668534064119651</v>
      </c>
      <c r="BG37" s="7">
        <f>'[1]Fltsummary'!AJ45</f>
        <v>2.406772762222162E-05</v>
      </c>
      <c r="BH37" s="7">
        <f>'[1]Fltsummary'!AK45</f>
        <v>0</v>
      </c>
      <c r="BI37" s="7">
        <f>'[1]Fltsummary'!AH45</f>
        <v>4.071892419525537E-06</v>
      </c>
      <c r="BJ37" s="7">
        <f>'[1]Fltsummary'!AF45</f>
        <v>4.812997852435672E-08</v>
      </c>
      <c r="BK37" s="7">
        <f>'[1]Fltsummary'!AI45</f>
        <v>0.45660624471924577</v>
      </c>
      <c r="BL37" s="7">
        <f>'[1]Fltsummary'!AL45</f>
        <v>0</v>
      </c>
      <c r="BM37" s="10">
        <f>'[1]VMTsummary'!V45</f>
        <v>1818.4081910755285</v>
      </c>
      <c r="BN37" s="10">
        <f>'[1]VMTsummary'!W45</f>
        <v>0.00012117329374640494</v>
      </c>
      <c r="BO37" s="10">
        <f>'[1]VMTsummary'!X45</f>
        <v>465.75844814702543</v>
      </c>
      <c r="BP37" s="10">
        <f>'[1]VMTsummary'!Y45</f>
        <v>0.008568902524663486</v>
      </c>
      <c r="BQ37" s="10">
        <f>'[1]VMTsummary'!Z45</f>
        <v>1901.4805522200138</v>
      </c>
      <c r="BR37" s="10">
        <f>'[1]VMTsummary'!AA45</f>
        <v>0.050850582654629</v>
      </c>
      <c r="BS37" s="10">
        <f>'[1]VMTsummary'!AB45</f>
        <v>0</v>
      </c>
      <c r="BT37" s="10">
        <f>'[1]VMTsummary'!AC45</f>
        <v>0</v>
      </c>
      <c r="BU37" s="10">
        <f>'[1]VMTsummary'!T45</f>
        <v>4185.706732101041</v>
      </c>
      <c r="BV37" s="10"/>
      <c r="BW37" s="7">
        <f>+'[2]SCChoice'!$AD$253</f>
        <v>0.46886635165297763</v>
      </c>
      <c r="BX37" s="7">
        <f>+'[2]SCChoice'!$AD$254</f>
        <v>0.055119526339652496</v>
      </c>
      <c r="BY37" s="7">
        <f>+'[2]SCChoice'!$AD$255</f>
        <v>0</v>
      </c>
      <c r="BZ37" s="7">
        <f>+'[2]SCChoice'!$AD$256</f>
        <v>0</v>
      </c>
      <c r="CA37" s="7">
        <f>+'[2]SCChoice'!$AD$258</f>
        <v>0</v>
      </c>
      <c r="CB37" s="7">
        <f>+'[2]SCChoice'!$AD$259</f>
        <v>0</v>
      </c>
      <c r="CC37" s="7">
        <f>+'[2]SCChoice'!$AD$260</f>
        <v>0.47601412200736987</v>
      </c>
      <c r="CD37" s="7">
        <f>+'[2]SCChoice'!$AD$261</f>
        <v>0</v>
      </c>
      <c r="CE37" s="7">
        <f>+'[2]LCChoice'!$AD$253</f>
        <v>0.41594073952835975</v>
      </c>
      <c r="CF37" s="7">
        <f>+'[2]LCChoice'!$AD$254</f>
        <v>0.12356374586061906</v>
      </c>
      <c r="CG37" s="7">
        <f>+'[2]LCChoice'!$AD$255</f>
        <v>0</v>
      </c>
      <c r="CH37" s="7">
        <f>+'[2]LCChoice'!$AD$256</f>
        <v>0</v>
      </c>
      <c r="CI37" s="7">
        <f>+'[2]LCChoice'!$AD$258</f>
        <v>0</v>
      </c>
      <c r="CJ37" s="7">
        <f>+'[2]LCChoice'!$AD$259</f>
        <v>0</v>
      </c>
      <c r="CK37" s="7">
        <f>+'[2]LCChoice'!$AD$260</f>
        <v>0.4604955146110212</v>
      </c>
      <c r="CL37" s="7">
        <f>+'[2]LCChoice'!$AD$261</f>
        <v>0</v>
      </c>
      <c r="CM37" s="7">
        <f>+'[2]PUChoice'!$AD$253</f>
        <v>0.49284601837949293</v>
      </c>
      <c r="CN37" s="7">
        <f>+'[2]PUChoice'!$AD$254</f>
        <v>0.0311301710254715</v>
      </c>
      <c r="CO37" s="7">
        <f>+'[2]PUChoice'!$AD$255</f>
        <v>0</v>
      </c>
      <c r="CP37" s="7">
        <f>+'[2]PUChoice'!$AD$256</f>
        <v>0</v>
      </c>
      <c r="CQ37" s="7">
        <f>+'[2]PUChoice'!$AD$258</f>
        <v>0</v>
      </c>
      <c r="CR37" s="7">
        <f>+'[2]PUChoice'!$AD$259</f>
        <v>0</v>
      </c>
      <c r="CS37" s="7">
        <f>+'[2]PUChoice'!$AD$260</f>
        <v>0.4760238105950355</v>
      </c>
      <c r="CT37" s="7">
        <f>+'[2]PUChoice'!$AD$261</f>
        <v>0</v>
      </c>
      <c r="CU37" s="7">
        <f>+'[2]SSUChoice'!$AD$253</f>
        <v>0.42285200424316605</v>
      </c>
      <c r="CV37" s="7">
        <f>+'[2]SSUChoice'!$AD$254</f>
        <v>0.11531770958659718</v>
      </c>
      <c r="CW37" s="7">
        <f>+'[2]SSUChoice'!$AD$255</f>
        <v>0</v>
      </c>
      <c r="CX37" s="7">
        <f>+'[2]SSUChoice'!$AD$256</f>
        <v>0</v>
      </c>
      <c r="CY37" s="7">
        <f>+'[2]SSUChoice'!$AD$258</f>
        <v>0</v>
      </c>
      <c r="CZ37" s="7">
        <f>+'[2]SSUChoice'!$AD$259</f>
        <v>0</v>
      </c>
      <c r="DA37" s="7">
        <f>+'[2]SSUChoice'!$AD$260</f>
        <v>0.46183028617023675</v>
      </c>
      <c r="DB37" s="7">
        <f>+'[2]SSUChoice'!$AD$261</f>
        <v>0</v>
      </c>
      <c r="DC37" s="7">
        <f>+'[2]LSUChoice'!$AD$253</f>
        <v>0.4324893317383448</v>
      </c>
      <c r="DD37" s="7">
        <f>+'[2]LSUChoice'!$AD$254</f>
        <v>0.10426868324182062</v>
      </c>
      <c r="DE37" s="7">
        <f>+'[2]LSUChoice'!$AD$255</f>
        <v>0</v>
      </c>
      <c r="DF37" s="7">
        <f>+'[2]LSUChoice'!$AD$256</f>
        <v>0</v>
      </c>
      <c r="DG37" s="7">
        <f>+'[2]LSUChoice'!$AD$258</f>
        <v>0</v>
      </c>
      <c r="DH37" s="7">
        <f>+'[2]LSUChoice'!$AD$259</f>
        <v>0</v>
      </c>
      <c r="DI37" s="7">
        <f>+'[2]LSUChoice'!$AD$260</f>
        <v>0.4632419850198346</v>
      </c>
      <c r="DJ37" s="7">
        <f>+'[2]LSUChoice'!$AD$261</f>
        <v>0</v>
      </c>
      <c r="DK37" s="7">
        <f>+'[2]MPG'!$AD$81</f>
        <v>56.09411833557614</v>
      </c>
      <c r="DL37" s="7">
        <f>+'[2]MPG'!$AD$97</f>
        <v>51.90247347488177</v>
      </c>
      <c r="DM37" s="7">
        <f>+'[2]MPG'!$AD$113</f>
        <v>39.08287586329103</v>
      </c>
      <c r="DN37" s="7">
        <f>+'[2]MPG'!$AD$129</f>
        <v>44.95563674588199</v>
      </c>
      <c r="DO37" s="7">
        <f>+'[2]MPG'!$AD$145</f>
        <v>39.38091177874026</v>
      </c>
      <c r="DP37" s="7">
        <f>+'[2]MPG'!$AD$32</f>
        <v>48.82430692859824</v>
      </c>
      <c r="DQ37" s="7">
        <f>+'[2]MPG'!$AD$48</f>
        <v>53.72291994030927</v>
      </c>
      <c r="DR37" s="7">
        <f>+'[2]MPG'!$AD$64</f>
        <v>41.19386355913549</v>
      </c>
      <c r="DS37" s="19"/>
      <c r="DT37">
        <f>'[3]BiofuelVolumes'!$E$8</f>
        <v>1.26795</v>
      </c>
      <c r="DU37">
        <f>+'[3]BiofuelVolumes'!$E$5</f>
        <v>1.26795</v>
      </c>
      <c r="DV37">
        <f>+'[3]BiofuelVolumes'!$E$4</f>
        <v>4.323354</v>
      </c>
      <c r="DW37">
        <f>+'[3]BiofuelVolumes'!$F$8</f>
        <v>0.08453</v>
      </c>
      <c r="DX37">
        <f>+'[3]BiofuelVolumes'!$F$5</f>
        <v>0.08453</v>
      </c>
      <c r="DY37">
        <f>+'[3]BiofuelVolumes'!$F$4</f>
        <v>0.08453</v>
      </c>
      <c r="DZ37">
        <f>+'[3]BiofuelVolumes'!$N$8</f>
        <v>16.7231051948998</v>
      </c>
      <c r="EA37">
        <f>+'[3]BiofuelVolumes'!$N$5</f>
        <v>16.7231051948998</v>
      </c>
      <c r="EB37">
        <f>+'[3]BiofuelVolumes'!$N$4</f>
        <v>6.188172462545021</v>
      </c>
      <c r="EC37">
        <f>+'[3]BiofuelVolumes'!$O$4</f>
        <v>5.676011562275986</v>
      </c>
      <c r="ED37"/>
      <c r="EE37">
        <f>+'[1]HVY TRK ENERGY'!O85*'[1]HVY TRK ENERGY'!K85</f>
        <v>5.902165656586552</v>
      </c>
      <c r="EF37">
        <f>+'[1]HVY TRK ENERGY'!M85*'[1]HVY TRK ENERGY'!K85</f>
        <v>0.4283547387474033</v>
      </c>
      <c r="EG37"/>
      <c r="EH37"/>
      <c r="EI37" s="6">
        <f>'[3]Fuel $'!G$49</f>
        <v>0.49485647309489517</v>
      </c>
      <c r="EJ37" s="6">
        <f>'[3]Fuel $'!G$50</f>
        <v>0.5557426419924829</v>
      </c>
      <c r="EK37" s="6">
        <f>'[3]Fuel $'!G$51</f>
        <v>0.6722832361384341</v>
      </c>
      <c r="EL37" s="4">
        <f>'[3]Fuel $'!G$52</f>
        <v>0.6851356330848248</v>
      </c>
      <c r="EM37" s="4">
        <f>'[3]Fuel $'!G$53</f>
        <v>0.5137544558398851</v>
      </c>
      <c r="EN37" s="4">
        <f>'[3]Fuel $'!G$54</f>
        <v>0.6766417825121641</v>
      </c>
      <c r="EO37" s="6">
        <f>+'[3]Fuel $'!$G$21</f>
        <v>0.3821460394997208</v>
      </c>
      <c r="EP37" s="6">
        <f>'[3]Fuel $'!G29</f>
        <v>1.8986496105240038</v>
      </c>
      <c r="EQ37" s="6">
        <f>'[3]Fuel $'!G55</f>
        <v>1.3203052985093673</v>
      </c>
      <c r="ES37" s="27">
        <f>+'[3]Conv'!$G$324</f>
        <v>17.72</v>
      </c>
      <c r="ET37" s="27">
        <f>+'[3]Diesel'!$G$320</f>
        <v>16.02</v>
      </c>
      <c r="EU37" s="27">
        <f>'[3]CNGV'!$G$709</f>
        <v>19.052</v>
      </c>
      <c r="EV37" s="27">
        <f>+'[3]BEV100'!$G$1176</f>
        <v>50.93556600000006</v>
      </c>
      <c r="EW37" s="27">
        <f>+'[3]PHEV10'!$G$1432</f>
        <v>43.13990400000005</v>
      </c>
      <c r="EX37" s="27">
        <f>+'[3]PHEV40'!$G$1594</f>
        <v>50.96487300000006</v>
      </c>
      <c r="EY37" s="30">
        <f>+'[3]FCEV'!$G$751</f>
        <v>51.4008</v>
      </c>
      <c r="FH37"/>
      <c r="FI37"/>
      <c r="FJ37"/>
      <c r="FK37"/>
      <c r="FL37"/>
      <c r="FM37"/>
      <c r="FN37"/>
    </row>
    <row r="38" spans="1:155" ht="12.75">
      <c r="A38">
        <v>2036</v>
      </c>
      <c r="B38" s="19">
        <f>+'[1]LT ICE'!AI76+'[1]LT SI HEV GAS'!AI76+'[1]LT SI PHEV'!AI76-'[1]LT SI PHEV'!BC76+'[1]LT D PHEV'!AI76-'[1]LT D PHEV'!BC76+'[1]auto ICE'!AI76+'[1]auto SI HEV Gas'!AI76+'[1]auto SI PHEV'!AI76-'[1]auto SI PHEV'!BC76+'[1]auto D PHEV'!AI76-'[1]auto D PHEV'!BC76</f>
        <v>12.399787409160655</v>
      </c>
      <c r="C38" s="19">
        <f>+'[1]LT Dsl'!AI76+'[1]auto Dsl'!AI76</f>
        <v>1.8319018353840497</v>
      </c>
      <c r="D38" s="25">
        <f>+'[1]auto CNG'!AI76+'[1]LT CNG'!AI76</f>
        <v>0</v>
      </c>
      <c r="E38" s="25">
        <f>+'[1]auto FCV'!AI76+'[1]LT FCV'!AI76</f>
        <v>0</v>
      </c>
      <c r="F38" s="25">
        <f>'[1]auto SI PHEV'!BC76+'[1]LT SI PHEV'!BC76</f>
        <v>0</v>
      </c>
      <c r="G38" s="25">
        <f>'[1]auto D PHEV'!BC76+'[1]LT D PHEV'!BC76</f>
        <v>0</v>
      </c>
      <c r="H38" s="25">
        <f>'[1]auto EV'!AI76+'[1]LT EV'!AI76</f>
        <v>0</v>
      </c>
      <c r="I38" s="25">
        <f t="shared" si="3"/>
        <v>14.231689244544706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9">
        <f t="shared" si="4"/>
        <v>0.05902031153144064</v>
      </c>
      <c r="Z38" s="19">
        <f t="shared" si="32"/>
        <v>0.1578603732974886</v>
      </c>
      <c r="AA38" s="19">
        <f t="shared" si="33"/>
        <v>0.21688068482892922</v>
      </c>
      <c r="AB38" s="4">
        <f t="shared" si="5"/>
        <v>221.10705718219637</v>
      </c>
      <c r="AC38" s="4">
        <f t="shared" si="6"/>
        <v>29.48805056810363</v>
      </c>
      <c r="AD38" s="4">
        <f t="shared" si="7"/>
        <v>0</v>
      </c>
      <c r="AE38" s="4">
        <f t="shared" si="8"/>
        <v>0</v>
      </c>
      <c r="AF38" s="4">
        <f t="shared" si="9"/>
        <v>0</v>
      </c>
      <c r="AG38" s="4">
        <f t="shared" si="10"/>
        <v>0</v>
      </c>
      <c r="AH38" s="4">
        <f t="shared" si="11"/>
        <v>0</v>
      </c>
      <c r="AI38" s="4">
        <f t="shared" si="12"/>
        <v>250.5951077503</v>
      </c>
      <c r="AJ38" s="2">
        <f>+EO38*8*(MAX(D$12:D38)-D$12)*(10^9)*8.5136/1000000000</f>
        <v>0.0020329347280396513</v>
      </c>
      <c r="AK38" s="5">
        <f t="shared" si="0"/>
        <v>0.13078236638060942</v>
      </c>
      <c r="AL38" s="5">
        <f t="shared" si="1"/>
        <v>0</v>
      </c>
      <c r="AM38" s="5">
        <f t="shared" si="2"/>
        <v>0</v>
      </c>
      <c r="AN38" s="2">
        <f t="shared" si="13"/>
        <v>0</v>
      </c>
      <c r="AO38" s="2">
        <f t="shared" si="14"/>
        <v>0</v>
      </c>
      <c r="AP38" s="3"/>
      <c r="AQ38" s="4">
        <f>'[1]VehFleetValuSummary'!T32</f>
        <v>385.20770719144406</v>
      </c>
      <c r="AR38" s="23"/>
      <c r="AS38" s="23"/>
      <c r="AT38" s="23"/>
      <c r="AU38" s="23"/>
      <c r="AV38" s="23"/>
      <c r="AW38" s="19"/>
      <c r="AX38" s="19"/>
      <c r="AY38" s="19"/>
      <c r="AZ38" s="19"/>
      <c r="BA38" s="19"/>
      <c r="BB38" s="19"/>
      <c r="BC38" s="19"/>
      <c r="BD38" s="19"/>
      <c r="BE38" s="5">
        <f>'[1]Fltsummary'!AE46</f>
        <v>0.4256598282587726</v>
      </c>
      <c r="BF38" s="5">
        <f>'[1]Fltsummary'!AG46</f>
        <v>0.11356372190977479</v>
      </c>
      <c r="BG38" s="5">
        <f>'[1]Fltsummary'!AJ46</f>
        <v>0</v>
      </c>
      <c r="BH38" s="5">
        <f>'[1]Fltsummary'!AK46</f>
        <v>0</v>
      </c>
      <c r="BI38" s="5">
        <f>'[1]Fltsummary'!AH46</f>
        <v>0</v>
      </c>
      <c r="BJ38" s="5">
        <f>'[1]Fltsummary'!AF46</f>
        <v>0</v>
      </c>
      <c r="BK38" s="5">
        <f>'[1]Fltsummary'!AI46</f>
        <v>0.46077644983145266</v>
      </c>
      <c r="BL38" s="5">
        <f>'[1]Fltsummary'!AL46</f>
        <v>0</v>
      </c>
      <c r="BM38" s="3">
        <f>'[1]VMTsummary'!V46</f>
        <v>1846.4699371820225</v>
      </c>
      <c r="BN38" s="3">
        <f>'[1]VMTsummary'!W46</f>
        <v>0</v>
      </c>
      <c r="BO38" s="3">
        <f>'[1]VMTsummary'!X46</f>
        <v>459.22535611640376</v>
      </c>
      <c r="BP38" s="3">
        <f>'[1]VMTsummary'!Y46</f>
        <v>0</v>
      </c>
      <c r="BQ38" s="3">
        <f>'[1]VMTsummary'!Z46</f>
        <v>1940.2177025488725</v>
      </c>
      <c r="BR38" s="3">
        <f>'[1]VMTsummary'!AA46</f>
        <v>0</v>
      </c>
      <c r="BS38" s="3">
        <f>'[1]VMTsummary'!AB46</f>
        <v>0</v>
      </c>
      <c r="BT38" s="3">
        <f>'[1]VMTsummary'!AC46</f>
        <v>0</v>
      </c>
      <c r="BU38" s="3">
        <f>'[1]VMTsummary'!T46</f>
        <v>4245.912995847299</v>
      </c>
      <c r="BV38" s="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>
        <f>+'[1]HVY TRK ENERGY'!O86*'[1]HVY TRK ENERGY'!K86</f>
        <v>6.096933511919535</v>
      </c>
      <c r="EF38">
        <f>+'[1]HVY TRK ENERGY'!M86*'[1]HVY TRK ENERGY'!K86</f>
        <v>0.42545376277916064</v>
      </c>
      <c r="EI38" s="4">
        <f aca="true" t="shared" si="39" ref="EI38:EK41">+EI37+(EI$42-EI$37)/5</f>
        <v>0.4681626004173092</v>
      </c>
      <c r="EJ38" s="4">
        <f t="shared" si="39"/>
        <v>0.52591402339826</v>
      </c>
      <c r="EK38" s="4">
        <f t="shared" si="39"/>
        <v>0.6363721236748417</v>
      </c>
      <c r="EL38" s="4">
        <f>+EL37+(EL$42-EL$37)/5</f>
        <v>0.6653786011109526</v>
      </c>
      <c r="EM38" s="4">
        <f aca="true" t="shared" si="40" ref="EM38:EO41">+EM37+(EM$42-EM$37)/5</f>
        <v>0.4889659412363435</v>
      </c>
      <c r="EN38" s="4">
        <f t="shared" si="40"/>
        <v>0.6406998509510952</v>
      </c>
      <c r="EO38" s="4">
        <f t="shared" si="40"/>
        <v>0.3821460394997208</v>
      </c>
      <c r="EP38" s="4">
        <f aca="true" t="shared" si="41" ref="EP38:EQ41">+EP37+(EP$42-EP$37)/5</f>
        <v>1.8986496105240038</v>
      </c>
      <c r="EQ38" s="4">
        <f t="shared" si="41"/>
        <v>1.3203052985093673</v>
      </c>
      <c r="ES38" s="4">
        <f aca="true" t="shared" si="42" ref="ES38:EW41">+ES37+(ES$42-ES$37)/5</f>
        <v>17.831519999999998</v>
      </c>
      <c r="ET38" s="4">
        <f t="shared" si="42"/>
        <v>16.09696</v>
      </c>
      <c r="EU38" s="4">
        <f t="shared" si="42"/>
        <v>19.27008</v>
      </c>
      <c r="EV38" s="4">
        <f t="shared" si="42"/>
        <v>51.28138860000006</v>
      </c>
      <c r="EW38" s="4">
        <f t="shared" si="42"/>
        <v>43.386082800000054</v>
      </c>
      <c r="EX38" s="4">
        <f aca="true" t="shared" si="43" ref="EX38:EY41">+EX37+(EX$42-EX$37)/5</f>
        <v>51.31069560000006</v>
      </c>
      <c r="EY38" s="4">
        <f t="shared" si="43"/>
        <v>51.7232</v>
      </c>
    </row>
    <row r="39" spans="1:155" ht="12.75">
      <c r="A39">
        <v>2037</v>
      </c>
      <c r="B39" s="19">
        <f>+'[1]LT ICE'!AI77+'[1]LT SI HEV GAS'!AI77+'[1]LT SI PHEV'!AI77-'[1]LT SI PHEV'!BC77+'[1]LT D PHEV'!AI77-'[1]LT D PHEV'!BC77+'[1]auto ICE'!AI77+'[1]auto SI HEV Gas'!AI77+'[1]auto SI PHEV'!AI77-'[1]auto SI PHEV'!BC77+'[1]auto D PHEV'!AI77-'[1]auto D PHEV'!BC77</f>
        <v>12.518526033505246</v>
      </c>
      <c r="C39" s="19">
        <f>+'[1]LT Dsl'!AI77+'[1]auto Dsl'!AI77</f>
        <v>1.777769169551623</v>
      </c>
      <c r="D39" s="25">
        <f>+'[1]auto CNG'!AI77+'[1]LT CNG'!AI77</f>
        <v>0</v>
      </c>
      <c r="E39" s="25">
        <f>+'[1]auto FCV'!AI77+'[1]LT FCV'!AI77</f>
        <v>0</v>
      </c>
      <c r="F39" s="25">
        <f>'[1]auto SI PHEV'!BC77+'[1]LT SI PHEV'!BC77</f>
        <v>0</v>
      </c>
      <c r="G39" s="25">
        <f>'[1]auto D PHEV'!BC77+'[1]LT D PHEV'!BC77</f>
        <v>0</v>
      </c>
      <c r="H39" s="25">
        <f>'[1]auto EV'!AI77+'[1]LT EV'!AI77</f>
        <v>0</v>
      </c>
      <c r="I39" s="25">
        <f t="shared" si="3"/>
        <v>14.29629520305687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9">
        <f t="shared" si="4"/>
        <v>0.05885268751265612</v>
      </c>
      <c r="Z39" s="19">
        <f t="shared" si="32"/>
        <v>0.15584152267752469</v>
      </c>
      <c r="AA39" s="19">
        <f t="shared" si="33"/>
        <v>0.2146942101901808</v>
      </c>
      <c r="AB39" s="4">
        <f t="shared" si="5"/>
        <v>224.62041336022594</v>
      </c>
      <c r="AC39" s="4">
        <f t="shared" si="6"/>
        <v>28.753496326794384</v>
      </c>
      <c r="AD39" s="4">
        <f t="shared" si="7"/>
        <v>0</v>
      </c>
      <c r="AE39" s="4">
        <f t="shared" si="8"/>
        <v>0</v>
      </c>
      <c r="AF39" s="4">
        <f t="shared" si="9"/>
        <v>0</v>
      </c>
      <c r="AG39" s="4">
        <f t="shared" si="10"/>
        <v>0</v>
      </c>
      <c r="AH39" s="4">
        <f t="shared" si="11"/>
        <v>0</v>
      </c>
      <c r="AI39" s="4">
        <f t="shared" si="12"/>
        <v>253.37390968702033</v>
      </c>
      <c r="AJ39" s="2">
        <f>+EO39*8*(MAX(D$12:D39)-D$12)*(10^9)*8.5136/1000000000</f>
        <v>0.0020329347280396513</v>
      </c>
      <c r="AK39" s="5">
        <f t="shared" si="0"/>
        <v>0.13078236638060942</v>
      </c>
      <c r="AL39" s="5">
        <f t="shared" si="1"/>
        <v>0</v>
      </c>
      <c r="AM39" s="5">
        <f t="shared" si="2"/>
        <v>0</v>
      </c>
      <c r="AN39" s="2">
        <f t="shared" si="13"/>
        <v>0</v>
      </c>
      <c r="AO39" s="2">
        <f t="shared" si="14"/>
        <v>0</v>
      </c>
      <c r="AP39" s="3"/>
      <c r="AQ39" s="4">
        <f>'[1]VehFleetValuSummary'!T33</f>
        <v>385.59334322620543</v>
      </c>
      <c r="AR39" s="23"/>
      <c r="AS39" s="23"/>
      <c r="AT39" s="23"/>
      <c r="AU39" s="23"/>
      <c r="AV39" s="23"/>
      <c r="AW39" s="19"/>
      <c r="AX39" s="19"/>
      <c r="AY39" s="19"/>
      <c r="AZ39" s="19"/>
      <c r="BA39" s="19"/>
      <c r="BB39" s="19"/>
      <c r="BC39" s="19"/>
      <c r="BD39" s="19"/>
      <c r="BE39" s="5">
        <f>'[1]Fltsummary'!AE47</f>
        <v>0.4276546516122685</v>
      </c>
      <c r="BF39" s="5">
        <f>'[1]Fltsummary'!AG47</f>
        <v>0.10956182707494563</v>
      </c>
      <c r="BG39" s="5">
        <f>'[1]Fltsummary'!AJ47</f>
        <v>0</v>
      </c>
      <c r="BH39" s="5">
        <f>'[1]Fltsummary'!AK47</f>
        <v>0</v>
      </c>
      <c r="BI39" s="5">
        <f>'[1]Fltsummary'!AH47</f>
        <v>0</v>
      </c>
      <c r="BJ39" s="5">
        <f>'[1]Fltsummary'!AF47</f>
        <v>0</v>
      </c>
      <c r="BK39" s="5">
        <f>'[1]Fltsummary'!AI47</f>
        <v>0.46278352131278594</v>
      </c>
      <c r="BL39" s="5">
        <f>'[1]Fltsummary'!AL47</f>
        <v>0</v>
      </c>
      <c r="BM39" s="3">
        <f>'[1]VMTsummary'!V47</f>
        <v>1880.8293980252115</v>
      </c>
      <c r="BN39" s="3">
        <f>'[1]VMTsummary'!W47</f>
        <v>0</v>
      </c>
      <c r="BO39" s="3">
        <f>'[1]VMTsummary'!X47</f>
        <v>450.72065900682196</v>
      </c>
      <c r="BP39" s="3">
        <f>'[1]VMTsummary'!Y47</f>
        <v>0</v>
      </c>
      <c r="BQ39" s="3">
        <f>'[1]VMTsummary'!Z47</f>
        <v>1973.6723617833002</v>
      </c>
      <c r="BR39" s="3">
        <f>'[1]VMTsummary'!AA47</f>
        <v>0</v>
      </c>
      <c r="BS39" s="3">
        <f>'[1]VMTsummary'!AB47</f>
        <v>0</v>
      </c>
      <c r="BT39" s="3">
        <f>'[1]VMTsummary'!AC47</f>
        <v>0</v>
      </c>
      <c r="BU39" s="3">
        <f>'[1]VMTsummary'!T47</f>
        <v>4305.222418815333</v>
      </c>
      <c r="BV39" s="3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>
        <f>+'[1]HVY TRK ENERGY'!O87*'[1]HVY TRK ENERGY'!K87</f>
        <v>6.230332143896657</v>
      </c>
      <c r="EF39">
        <f>+'[1]HVY TRK ENERGY'!M87*'[1]HVY TRK ENERGY'!K87</f>
        <v>0.42992307434952726</v>
      </c>
      <c r="EI39" s="4">
        <f t="shared" si="39"/>
        <v>0.4414687277397233</v>
      </c>
      <c r="EJ39" s="4">
        <f t="shared" si="39"/>
        <v>0.496085404804037</v>
      </c>
      <c r="EK39" s="4">
        <f t="shared" si="39"/>
        <v>0.6004610112112494</v>
      </c>
      <c r="EL39" s="4">
        <f>+EL38+(EL$42-EL$37)/5</f>
        <v>0.6456215691370804</v>
      </c>
      <c r="EM39" s="4">
        <f t="shared" si="40"/>
        <v>0.4641774266328019</v>
      </c>
      <c r="EN39" s="4">
        <f t="shared" si="40"/>
        <v>0.6047579193900262</v>
      </c>
      <c r="EO39" s="4">
        <f t="shared" si="40"/>
        <v>0.3821460394997208</v>
      </c>
      <c r="EP39" s="4">
        <f t="shared" si="41"/>
        <v>1.8986496105240038</v>
      </c>
      <c r="EQ39" s="4">
        <f t="shared" si="41"/>
        <v>1.3203052985093673</v>
      </c>
      <c r="ES39" s="4">
        <f t="shared" si="42"/>
        <v>17.943039999999996</v>
      </c>
      <c r="ET39" s="4">
        <f t="shared" si="42"/>
        <v>16.17392</v>
      </c>
      <c r="EU39" s="4">
        <f t="shared" si="42"/>
        <v>19.48816</v>
      </c>
      <c r="EV39" s="4">
        <f t="shared" si="42"/>
        <v>51.627211200000055</v>
      </c>
      <c r="EW39" s="4">
        <f t="shared" si="42"/>
        <v>43.63226160000006</v>
      </c>
      <c r="EX39" s="4">
        <f t="shared" si="43"/>
        <v>51.65651820000006</v>
      </c>
      <c r="EY39" s="4">
        <f t="shared" si="43"/>
        <v>52.0456</v>
      </c>
    </row>
    <row r="40" spans="1:155" ht="12.75">
      <c r="A40">
        <v>2038</v>
      </c>
      <c r="B40" s="19">
        <f>+'[1]LT ICE'!AI78+'[1]LT SI HEV GAS'!AI78+'[1]LT SI PHEV'!AI78-'[1]LT SI PHEV'!BC78+'[1]LT D PHEV'!AI78-'[1]LT D PHEV'!BC78+'[1]auto ICE'!AI78+'[1]auto SI HEV Gas'!AI78+'[1]auto SI PHEV'!AI78-'[1]auto SI PHEV'!BC78+'[1]auto D PHEV'!AI78-'[1]auto D PHEV'!BC78</f>
        <v>12.621019585278045</v>
      </c>
      <c r="C40" s="19">
        <f>+'[1]LT Dsl'!AI78+'[1]auto Dsl'!AI78</f>
        <v>1.726666810935617</v>
      </c>
      <c r="D40" s="25">
        <f>+'[1]auto CNG'!AI78+'[1]LT CNG'!AI78</f>
        <v>0</v>
      </c>
      <c r="E40" s="25">
        <f>+'[1]auto FCV'!AI78+'[1]LT FCV'!AI78</f>
        <v>0</v>
      </c>
      <c r="F40" s="25">
        <f>'[1]auto SI PHEV'!BC78+'[1]LT SI PHEV'!BC78</f>
        <v>0</v>
      </c>
      <c r="G40" s="25">
        <f>'[1]auto D PHEV'!BC78+'[1]LT D PHEV'!BC78</f>
        <v>0</v>
      </c>
      <c r="H40" s="25">
        <f>'[1]auto EV'!AI78+'[1]LT EV'!AI78</f>
        <v>0</v>
      </c>
      <c r="I40" s="25">
        <f t="shared" si="3"/>
        <v>14.347686396213662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9">
        <f t="shared" si="4"/>
        <v>0.058666166911979324</v>
      </c>
      <c r="Z40" s="19">
        <f t="shared" si="32"/>
        <v>0.15380897619125186</v>
      </c>
      <c r="AA40" s="19">
        <f t="shared" si="33"/>
        <v>0.21247514310323118</v>
      </c>
      <c r="AB40" s="4">
        <f t="shared" si="5"/>
        <v>227.86695536357752</v>
      </c>
      <c r="AC40" s="4">
        <f t="shared" si="6"/>
        <v>28.059855144497394</v>
      </c>
      <c r="AD40" s="4">
        <f t="shared" si="7"/>
        <v>0</v>
      </c>
      <c r="AE40" s="4">
        <f t="shared" si="8"/>
        <v>0</v>
      </c>
      <c r="AF40" s="4">
        <f t="shared" si="9"/>
        <v>0</v>
      </c>
      <c r="AG40" s="4">
        <f t="shared" si="10"/>
        <v>0</v>
      </c>
      <c r="AH40" s="4">
        <f t="shared" si="11"/>
        <v>0</v>
      </c>
      <c r="AI40" s="4">
        <f t="shared" si="12"/>
        <v>255.9268105080749</v>
      </c>
      <c r="AJ40" s="2">
        <f>+EO40*8*(MAX(D$12:D40)-D$12)*(10^9)*8.5136/1000000000</f>
        <v>0.0020329347280396513</v>
      </c>
      <c r="AK40" s="5">
        <f t="shared" si="0"/>
        <v>0.13078236638060942</v>
      </c>
      <c r="AL40" s="5">
        <f t="shared" si="1"/>
        <v>0</v>
      </c>
      <c r="AM40" s="5">
        <f t="shared" si="2"/>
        <v>0</v>
      </c>
      <c r="AN40" s="2">
        <f t="shared" si="13"/>
        <v>0</v>
      </c>
      <c r="AO40" s="2">
        <f t="shared" si="14"/>
        <v>0</v>
      </c>
      <c r="AP40" s="3"/>
      <c r="AQ40" s="4">
        <f>'[1]VehFleetValuSummary'!T34</f>
        <v>385.6208466856993</v>
      </c>
      <c r="AR40" s="23"/>
      <c r="AS40" s="23"/>
      <c r="AT40" s="23"/>
      <c r="AU40" s="23"/>
      <c r="AV40" s="23"/>
      <c r="AW40" s="19"/>
      <c r="AX40" s="19"/>
      <c r="AY40" s="19"/>
      <c r="AZ40" s="19"/>
      <c r="BA40" s="19"/>
      <c r="BB40" s="19"/>
      <c r="BC40" s="19"/>
      <c r="BD40" s="19"/>
      <c r="BE40" s="5">
        <f>'[1]Fltsummary'!AE48</f>
        <v>0.4296384578147448</v>
      </c>
      <c r="BF40" s="5">
        <f>'[1]Fltsummary'!AG48</f>
        <v>0.1059123249200075</v>
      </c>
      <c r="BG40" s="5">
        <f>'[1]Fltsummary'!AJ48</f>
        <v>0</v>
      </c>
      <c r="BH40" s="5">
        <f>'[1]Fltsummary'!AK48</f>
        <v>0</v>
      </c>
      <c r="BI40" s="5">
        <f>'[1]Fltsummary'!AH48</f>
        <v>0</v>
      </c>
      <c r="BJ40" s="5">
        <f>'[1]Fltsummary'!AF48</f>
        <v>0</v>
      </c>
      <c r="BK40" s="5">
        <f>'[1]Fltsummary'!AI48</f>
        <v>0.46444921726524774</v>
      </c>
      <c r="BL40" s="5">
        <f>'[1]Fltsummary'!AL48</f>
        <v>0</v>
      </c>
      <c r="BM40" s="3">
        <f>'[1]VMTsummary'!V48</f>
        <v>1914.3248562074818</v>
      </c>
      <c r="BN40" s="3">
        <f>'[1]VMTsummary'!W48</f>
        <v>0</v>
      </c>
      <c r="BO40" s="3">
        <f>'[1]VMTsummary'!X48</f>
        <v>442.7375578557783</v>
      </c>
      <c r="BP40" s="3">
        <f>'[1]VMTsummary'!Y48</f>
        <v>0</v>
      </c>
      <c r="BQ40" s="3">
        <f>'[1]VMTsummary'!Z48</f>
        <v>2005.363562940804</v>
      </c>
      <c r="BR40" s="3">
        <f>'[1]VMTsummary'!AA48</f>
        <v>0</v>
      </c>
      <c r="BS40" s="3">
        <f>'[1]VMTsummary'!AB48</f>
        <v>0</v>
      </c>
      <c r="BT40" s="3">
        <f>'[1]VMTsummary'!AC48</f>
        <v>0</v>
      </c>
      <c r="BU40" s="3">
        <f>'[1]VMTsummary'!T48</f>
        <v>4362.425977004064</v>
      </c>
      <c r="BV40" s="3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>
        <f>+'[1]HVY TRK ENERGY'!O88*'[1]HVY TRK ENERGY'!K88</f>
        <v>6.309576075702683</v>
      </c>
      <c r="EF40">
        <f>+'[1]HVY TRK ENERGY'!M88*'[1]HVY TRK ENERGY'!K88</f>
        <v>0.43199523633683273</v>
      </c>
      <c r="EI40" s="4">
        <f t="shared" si="39"/>
        <v>0.41477485506213735</v>
      </c>
      <c r="EJ40" s="4">
        <f t="shared" si="39"/>
        <v>0.46625678620981403</v>
      </c>
      <c r="EK40" s="4">
        <f t="shared" si="39"/>
        <v>0.564549898747657</v>
      </c>
      <c r="EL40" s="4">
        <f>+EL39+(EL$42-EL$37)/5</f>
        <v>0.6258645371632081</v>
      </c>
      <c r="EM40" s="4">
        <f t="shared" si="40"/>
        <v>0.43938891202926034</v>
      </c>
      <c r="EN40" s="4">
        <f t="shared" si="40"/>
        <v>0.5688159878289573</v>
      </c>
      <c r="EO40" s="4">
        <f t="shared" si="40"/>
        <v>0.3821460394997208</v>
      </c>
      <c r="EP40" s="4">
        <f t="shared" si="41"/>
        <v>1.8986496105240038</v>
      </c>
      <c r="EQ40" s="4">
        <f t="shared" si="41"/>
        <v>1.3203052985093673</v>
      </c>
      <c r="ES40" s="4">
        <f t="shared" si="42"/>
        <v>18.054559999999995</v>
      </c>
      <c r="ET40" s="4">
        <f t="shared" si="42"/>
        <v>16.25088</v>
      </c>
      <c r="EU40" s="4">
        <f t="shared" si="42"/>
        <v>19.70624</v>
      </c>
      <c r="EV40" s="4">
        <f t="shared" si="42"/>
        <v>51.97303380000005</v>
      </c>
      <c r="EW40" s="4">
        <f t="shared" si="42"/>
        <v>43.87844040000006</v>
      </c>
      <c r="EX40" s="4">
        <f t="shared" si="43"/>
        <v>52.002340800000056</v>
      </c>
      <c r="EY40" s="4">
        <f t="shared" si="43"/>
        <v>52.368</v>
      </c>
    </row>
    <row r="41" spans="1:155" ht="12.75">
      <c r="A41">
        <v>2039</v>
      </c>
      <c r="B41" s="19">
        <f>+'[1]LT ICE'!AI79+'[1]LT SI HEV GAS'!AI79+'[1]LT SI PHEV'!AI79-'[1]LT SI PHEV'!BC79+'[1]LT D PHEV'!AI79-'[1]LT D PHEV'!BC79+'[1]auto ICE'!AI79+'[1]auto SI HEV Gas'!AI79+'[1]auto SI PHEV'!AI79-'[1]auto SI PHEV'!BC79+'[1]auto D PHEV'!AI79-'[1]auto D PHEV'!BC79</f>
        <v>12.70897040596909</v>
      </c>
      <c r="C41" s="19">
        <f>+'[1]LT Dsl'!AI79+'[1]auto Dsl'!AI79</f>
        <v>1.6782078320697296</v>
      </c>
      <c r="D41" s="25">
        <f>+'[1]auto CNG'!AI79+'[1]LT CNG'!AI79</f>
        <v>0</v>
      </c>
      <c r="E41" s="25">
        <f>+'[1]auto FCV'!AI79+'[1]LT FCV'!AI79</f>
        <v>0</v>
      </c>
      <c r="F41" s="25">
        <f>'[1]auto SI PHEV'!BC79+'[1]LT SI PHEV'!BC79</f>
        <v>0</v>
      </c>
      <c r="G41" s="25">
        <f>'[1]auto D PHEV'!BC79+'[1]LT D PHEV'!BC79</f>
        <v>0</v>
      </c>
      <c r="H41" s="25">
        <f>'[1]auto EV'!AI79+'[1]LT EV'!AI79</f>
        <v>0</v>
      </c>
      <c r="I41" s="25">
        <f t="shared" si="3"/>
        <v>14.38717823803882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9">
        <f t="shared" si="4"/>
        <v>0.058468693871815934</v>
      </c>
      <c r="Z41" s="19">
        <f t="shared" si="32"/>
        <v>0.15175902364262797</v>
      </c>
      <c r="AA41" s="19">
        <f t="shared" si="33"/>
        <v>0.2102277175144439</v>
      </c>
      <c r="AB41" s="4">
        <f t="shared" si="5"/>
        <v>230.8721731124669</v>
      </c>
      <c r="AC41" s="4">
        <f t="shared" si="6"/>
        <v>27.40150896878141</v>
      </c>
      <c r="AD41" s="4">
        <f t="shared" si="7"/>
        <v>0</v>
      </c>
      <c r="AE41" s="4">
        <f t="shared" si="8"/>
        <v>0</v>
      </c>
      <c r="AF41" s="4">
        <f t="shared" si="9"/>
        <v>0</v>
      </c>
      <c r="AG41" s="4">
        <f t="shared" si="10"/>
        <v>0</v>
      </c>
      <c r="AH41" s="4">
        <f t="shared" si="11"/>
        <v>0</v>
      </c>
      <c r="AI41" s="4">
        <f t="shared" si="12"/>
        <v>258.2736820812483</v>
      </c>
      <c r="AJ41" s="2">
        <f>+EO41*8*(MAX(D$12:D41)-D$12)*(10^9)*8.5136/1000000000</f>
        <v>0.0020329347280396513</v>
      </c>
      <c r="AK41" s="5">
        <f t="shared" si="0"/>
        <v>0.13078236638060942</v>
      </c>
      <c r="AL41" s="5">
        <f t="shared" si="1"/>
        <v>0</v>
      </c>
      <c r="AM41" s="5">
        <f t="shared" si="2"/>
        <v>0</v>
      </c>
      <c r="AN41" s="2">
        <f t="shared" si="13"/>
        <v>0</v>
      </c>
      <c r="AO41" s="2">
        <f t="shared" si="14"/>
        <v>0</v>
      </c>
      <c r="AP41" s="3"/>
      <c r="AQ41" s="4">
        <f>'[1]VehFleetValuSummary'!T35</f>
        <v>385.26720066449553</v>
      </c>
      <c r="AR41" s="23"/>
      <c r="AS41" s="23"/>
      <c r="AT41" s="23"/>
      <c r="AU41" s="23"/>
      <c r="AV41" s="23"/>
      <c r="AW41" s="19"/>
      <c r="AX41" s="19"/>
      <c r="AY41" s="19"/>
      <c r="AZ41" s="19"/>
      <c r="BA41" s="19"/>
      <c r="BB41" s="19"/>
      <c r="BC41" s="19"/>
      <c r="BD41" s="19"/>
      <c r="BE41" s="5">
        <f>'[1]Fltsummary'!AE49</f>
        <v>0.4316025251628289</v>
      </c>
      <c r="BF41" s="5">
        <f>'[1]Fltsummary'!AG49</f>
        <v>0.10257434269895636</v>
      </c>
      <c r="BG41" s="5">
        <f>'[1]Fltsummary'!AJ49</f>
        <v>0</v>
      </c>
      <c r="BH41" s="5">
        <f>'[1]Fltsummary'!AK49</f>
        <v>0</v>
      </c>
      <c r="BI41" s="5">
        <f>'[1]Fltsummary'!AH49</f>
        <v>0</v>
      </c>
      <c r="BJ41" s="5">
        <f>'[1]Fltsummary'!AF49</f>
        <v>0</v>
      </c>
      <c r="BK41" s="5">
        <f>'[1]Fltsummary'!AI49</f>
        <v>0.46582313213821464</v>
      </c>
      <c r="BL41" s="5">
        <f>'[1]Fltsummary'!AL49</f>
        <v>0</v>
      </c>
      <c r="BM41" s="3">
        <f>'[1]VMTsummary'!V49</f>
        <v>1946.8153766162038</v>
      </c>
      <c r="BN41" s="3">
        <f>'[1]VMTsummary'!W49</f>
        <v>0</v>
      </c>
      <c r="BO41" s="3">
        <f>'[1]VMTsummary'!X49</f>
        <v>435.1467915738299</v>
      </c>
      <c r="BP41" s="3">
        <f>'[1]VMTsummary'!Y49</f>
        <v>0</v>
      </c>
      <c r="BQ41" s="3">
        <f>'[1]VMTsummary'!Z49</f>
        <v>2035.3364745242297</v>
      </c>
      <c r="BR41" s="3">
        <f>'[1]VMTsummary'!AA49</f>
        <v>0</v>
      </c>
      <c r="BS41" s="3">
        <f>'[1]VMTsummary'!AB49</f>
        <v>0</v>
      </c>
      <c r="BT41" s="3">
        <f>'[1]VMTsummary'!AC49</f>
        <v>0</v>
      </c>
      <c r="BU41" s="3">
        <f>'[1]VMTsummary'!T49</f>
        <v>4417.298642714263</v>
      </c>
      <c r="BV41" s="3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>
        <f>+'[1]HVY TRK ENERGY'!O89*'[1]HVY TRK ENERGY'!K89</f>
        <v>6.369054378939902</v>
      </c>
      <c r="EF41">
        <f>+'[1]HVY TRK ENERGY'!M89*'[1]HVY TRK ENERGY'!K89</f>
        <v>0.4334560827399351</v>
      </c>
      <c r="EI41" s="4">
        <f t="shared" si="39"/>
        <v>0.3880809823845514</v>
      </c>
      <c r="EJ41" s="4">
        <f t="shared" si="39"/>
        <v>0.43642816761559106</v>
      </c>
      <c r="EK41" s="4">
        <f t="shared" si="39"/>
        <v>0.5286387862840647</v>
      </c>
      <c r="EL41" s="4">
        <f>+EL40+(EL$42-EL$37)/5</f>
        <v>0.6061075051893359</v>
      </c>
      <c r="EM41" s="4">
        <f t="shared" si="40"/>
        <v>0.41460039742571875</v>
      </c>
      <c r="EN41" s="4">
        <f t="shared" si="40"/>
        <v>0.5328740562678883</v>
      </c>
      <c r="EO41" s="4">
        <f t="shared" si="40"/>
        <v>0.3821460394997208</v>
      </c>
      <c r="EP41" s="4">
        <f t="shared" si="41"/>
        <v>1.8986496105240038</v>
      </c>
      <c r="EQ41" s="4">
        <f t="shared" si="41"/>
        <v>1.3203052985093673</v>
      </c>
      <c r="ES41" s="4">
        <f t="shared" si="42"/>
        <v>18.166079999999994</v>
      </c>
      <c r="ET41" s="4">
        <f t="shared" si="42"/>
        <v>16.32784</v>
      </c>
      <c r="EU41" s="4">
        <f t="shared" si="42"/>
        <v>19.92432</v>
      </c>
      <c r="EV41" s="4">
        <f t="shared" si="42"/>
        <v>52.31885640000005</v>
      </c>
      <c r="EW41" s="4">
        <f t="shared" si="42"/>
        <v>44.12461920000006</v>
      </c>
      <c r="EX41" s="4">
        <f t="shared" si="43"/>
        <v>52.348163400000054</v>
      </c>
      <c r="EY41" s="4">
        <f t="shared" si="43"/>
        <v>52.690400000000004</v>
      </c>
    </row>
    <row r="42" spans="1:155" ht="12.75">
      <c r="A42">
        <v>2040</v>
      </c>
      <c r="B42" s="19">
        <f>+'[1]LT ICE'!AI80+'[1]LT SI HEV GAS'!AI80+'[1]LT SI PHEV'!AI80-'[1]LT SI PHEV'!BC80+'[1]LT D PHEV'!AI80-'[1]LT D PHEV'!BC80+'[1]auto ICE'!AI80+'[1]auto SI HEV Gas'!AI80+'[1]auto SI PHEV'!AI80-'[1]auto SI PHEV'!BC80+'[1]auto D PHEV'!AI80-'[1]auto D PHEV'!BC80</f>
        <v>12.789915691287852</v>
      </c>
      <c r="C42" s="19">
        <f>+'[1]LT Dsl'!AI80+'[1]auto Dsl'!AI80</f>
        <v>1.6326006594383249</v>
      </c>
      <c r="D42" s="25">
        <f>+'[1]auto CNG'!AI80+'[1]LT CNG'!AI80</f>
        <v>0</v>
      </c>
      <c r="E42" s="25">
        <f>+'[1]auto FCV'!AI80+'[1]LT FCV'!AI80</f>
        <v>0</v>
      </c>
      <c r="F42" s="25">
        <f>'[1]auto SI PHEV'!BC80+'[1]LT SI PHEV'!BC80</f>
        <v>0</v>
      </c>
      <c r="G42" s="25">
        <f>'[1]auto D PHEV'!BC80+'[1]LT D PHEV'!BC80</f>
        <v>0</v>
      </c>
      <c r="H42" s="25">
        <f>'[1]auto EV'!AI80+'[1]LT EV'!AI80</f>
        <v>0</v>
      </c>
      <c r="I42" s="25">
        <f t="shared" si="3"/>
        <v>14.422516350726177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9">
        <f t="shared" si="4"/>
        <v>0.058268079298785726</v>
      </c>
      <c r="Z42" s="19">
        <f t="shared" si="32"/>
        <v>0.14970368032012152</v>
      </c>
      <c r="AA42" s="19">
        <f t="shared" si="33"/>
        <v>0.20797175961890724</v>
      </c>
      <c r="AB42" s="4">
        <f t="shared" si="5"/>
        <v>233.76896303908285</v>
      </c>
      <c r="AC42" s="4">
        <f t="shared" si="6"/>
        <v>26.782487297953836</v>
      </c>
      <c r="AD42" s="4">
        <f t="shared" si="7"/>
        <v>0</v>
      </c>
      <c r="AE42" s="4">
        <f t="shared" si="8"/>
        <v>0</v>
      </c>
      <c r="AF42" s="4">
        <f t="shared" si="9"/>
        <v>0</v>
      </c>
      <c r="AG42" s="4">
        <f t="shared" si="10"/>
        <v>0</v>
      </c>
      <c r="AH42" s="4">
        <f t="shared" si="11"/>
        <v>0</v>
      </c>
      <c r="AI42" s="4">
        <f t="shared" si="12"/>
        <v>260.55145033703667</v>
      </c>
      <c r="AJ42" s="2">
        <f>+EO42*8*(MAX(D$12:D42)-D$12)*(10^9)*8.5136/1000000000</f>
        <v>0.0020329347280396513</v>
      </c>
      <c r="AK42" s="5">
        <f t="shared" si="0"/>
        <v>0.13078236638060942</v>
      </c>
      <c r="AL42" s="5">
        <f t="shared" si="1"/>
        <v>0</v>
      </c>
      <c r="AM42" s="5">
        <f t="shared" si="2"/>
        <v>0</v>
      </c>
      <c r="AN42" s="2">
        <f t="shared" si="13"/>
        <v>0</v>
      </c>
      <c r="AO42" s="2">
        <f t="shared" si="14"/>
        <v>0</v>
      </c>
      <c r="AP42" s="3">
        <f>'[2]VehPrice'!$AI$132</f>
        <v>491.5373842480803</v>
      </c>
      <c r="AQ42" s="4">
        <f>'[1]VehFleetValuSummary'!T36</f>
        <v>384.7211137007823</v>
      </c>
      <c r="AR42" s="23">
        <f>'[2]VehPrice'!$AI$73</f>
        <v>21252.7496931676</v>
      </c>
      <c r="AS42" s="23">
        <f>'[2]VehPrice'!$AI$87</f>
        <v>25040.75479960924</v>
      </c>
      <c r="AT42" s="23">
        <f>'[2]VehPrice'!$AI$101</f>
        <v>21514.71886491462</v>
      </c>
      <c r="AU42" s="23">
        <f>'[2]VehPrice'!$AI$115</f>
        <v>22898.59881342967</v>
      </c>
      <c r="AV42" s="23">
        <f>'[2]VehPrice'!$AI$129</f>
        <v>30136.349851166007</v>
      </c>
      <c r="AW42" s="19">
        <f>'[2]Mkt Shares'!$AI$6</f>
        <v>0.44625290607911344</v>
      </c>
      <c r="AX42" s="19">
        <f>'[2]Mkt Shares'!$AI$7</f>
        <v>0.08007362384680991</v>
      </c>
      <c r="AY42" s="19">
        <f>'[2]Mkt Shares'!$AI$8</f>
        <v>0</v>
      </c>
      <c r="AZ42" s="19">
        <f>'[2]Mkt Shares'!$AI$9</f>
        <v>0</v>
      </c>
      <c r="BA42" s="19">
        <f>'[2]Mkt Shares'!$AI$11</f>
        <v>0</v>
      </c>
      <c r="BB42" s="19">
        <f>'[2]Mkt Shares'!$AI$12</f>
        <v>0</v>
      </c>
      <c r="BC42" s="19">
        <f>'[2]Mkt Shares'!$AI$13</f>
        <v>0.4736734700740766</v>
      </c>
      <c r="BD42" s="19">
        <f>'[2]Mkt Shares'!$AI$14</f>
        <v>0</v>
      </c>
      <c r="BE42" s="5">
        <f>'[1]Fltsummary'!AE50</f>
        <v>0.43354156881059414</v>
      </c>
      <c r="BF42" s="5">
        <f>'[1]Fltsummary'!AG50</f>
        <v>0.09949666425128624</v>
      </c>
      <c r="BG42" s="5">
        <f>'[1]Fltsummary'!AJ50</f>
        <v>0</v>
      </c>
      <c r="BH42" s="5">
        <f>'[1]Fltsummary'!AK50</f>
        <v>0</v>
      </c>
      <c r="BI42" s="5">
        <f>'[1]Fltsummary'!AH50</f>
        <v>0</v>
      </c>
      <c r="BJ42" s="5">
        <f>'[1]Fltsummary'!AF50</f>
        <v>0</v>
      </c>
      <c r="BK42" s="5">
        <f>'[1]Fltsummary'!AI50</f>
        <v>0.46696176693811986</v>
      </c>
      <c r="BL42" s="5">
        <f>'[1]Fltsummary'!AL50</f>
        <v>0</v>
      </c>
      <c r="BM42" s="3">
        <f>'[1]VMTsummary'!V50</f>
        <v>1979.0419147328898</v>
      </c>
      <c r="BN42" s="3">
        <f>'[1]VMTsummary'!W50</f>
        <v>0</v>
      </c>
      <c r="BO42" s="3">
        <f>'[1]VMTsummary'!X50</f>
        <v>427.98622954909126</v>
      </c>
      <c r="BP42" s="3">
        <f>'[1]VMTsummary'!Y50</f>
        <v>0</v>
      </c>
      <c r="BQ42" s="3">
        <f>'[1]VMTsummary'!Z50</f>
        <v>2064.5702586958637</v>
      </c>
      <c r="BR42" s="3">
        <f>'[1]VMTsummary'!AA50</f>
        <v>0</v>
      </c>
      <c r="BS42" s="3">
        <f>'[1]VMTsummary'!AB50</f>
        <v>0</v>
      </c>
      <c r="BT42" s="3">
        <f>'[1]VMTsummary'!AC50</f>
        <v>0</v>
      </c>
      <c r="BU42" s="3">
        <f>'[1]VMTsummary'!T50</f>
        <v>4471.598402977845</v>
      </c>
      <c r="BV42" s="3"/>
      <c r="BW42" s="7">
        <f>+'[2]SCChoice'!$AI$253</f>
        <v>0.4719313516582515</v>
      </c>
      <c r="BX42" s="7">
        <f>+'[2]SCChoice'!$AI$254</f>
        <v>0.044363343709719116</v>
      </c>
      <c r="BY42" s="7">
        <f>+'[2]SCChoice'!$AI$255</f>
        <v>0</v>
      </c>
      <c r="BZ42" s="7">
        <f>+'[2]SCChoice'!$AI$256</f>
        <v>0</v>
      </c>
      <c r="CA42" s="7">
        <f>+'[2]SCChoice'!$AI$258</f>
        <v>0</v>
      </c>
      <c r="CB42" s="7">
        <f>+'[2]SCChoice'!$AI$259</f>
        <v>0</v>
      </c>
      <c r="CC42" s="7">
        <f>+'[2]SCChoice'!$AI$260</f>
        <v>0.4837053046320293</v>
      </c>
      <c r="CD42" s="7">
        <f>+'[2]SCChoice'!$AI$261</f>
        <v>0</v>
      </c>
      <c r="CE42" s="7">
        <f>+'[2]LCChoice'!$AI$253</f>
        <v>0.4218389421972819</v>
      </c>
      <c r="CF42" s="7">
        <f>+'[2]LCChoice'!$AI$254</f>
        <v>0.11078530307089282</v>
      </c>
      <c r="CG42" s="7">
        <f>+'[2]LCChoice'!$AI$255</f>
        <v>0</v>
      </c>
      <c r="CH42" s="7">
        <f>+'[2]LCChoice'!$AI$256</f>
        <v>0</v>
      </c>
      <c r="CI42" s="7">
        <f>+'[2]LCChoice'!$AI$258</f>
        <v>0</v>
      </c>
      <c r="CJ42" s="7">
        <f>+'[2]LCChoice'!$AI$259</f>
        <v>0</v>
      </c>
      <c r="CK42" s="7">
        <f>+'[2]LCChoice'!$AI$260</f>
        <v>0.4673757547318253</v>
      </c>
      <c r="CL42" s="7">
        <f>+'[2]LCChoice'!$AI$261</f>
        <v>0</v>
      </c>
      <c r="CM42" s="7">
        <f>+'[2]PUChoice'!$AI$253</f>
        <v>0.49271996240031557</v>
      </c>
      <c r="CN42" s="7">
        <f>+'[2]PUChoice'!$AI$254</f>
        <v>0.023552334292395977</v>
      </c>
      <c r="CO42" s="7">
        <f>+'[2]PUChoice'!$AI$255</f>
        <v>0</v>
      </c>
      <c r="CP42" s="7">
        <f>+'[2]PUChoice'!$AI$256</f>
        <v>0</v>
      </c>
      <c r="CQ42" s="7">
        <f>+'[2]PUChoice'!$AI$258</f>
        <v>0</v>
      </c>
      <c r="CR42" s="7">
        <f>+'[2]PUChoice'!$AI$259</f>
        <v>0</v>
      </c>
      <c r="CS42" s="7">
        <f>+'[2]PUChoice'!$AI$260</f>
        <v>0.4837277033072884</v>
      </c>
      <c r="CT42" s="7">
        <f>+'[2]PUChoice'!$AI$261</f>
        <v>0</v>
      </c>
      <c r="CU42" s="7">
        <f>+'[2]SSUChoice'!$AI$253</f>
        <v>0.4292294838446873</v>
      </c>
      <c r="CV42" s="7">
        <f>+'[2]SSUChoice'!$AI$254</f>
        <v>0.10728647876895918</v>
      </c>
      <c r="CW42" s="7">
        <f>+'[2]SSUChoice'!$AI$255</f>
        <v>0</v>
      </c>
      <c r="CX42" s="7">
        <f>+'[2]SSUChoice'!$AI$256</f>
        <v>0</v>
      </c>
      <c r="CY42" s="7">
        <f>+'[2]SSUChoice'!$AI$258</f>
        <v>0</v>
      </c>
      <c r="CZ42" s="7">
        <f>+'[2]SSUChoice'!$AI$259</f>
        <v>0</v>
      </c>
      <c r="DA42" s="7">
        <f>+'[2]SSUChoice'!$AI$260</f>
        <v>0.4634840373863535</v>
      </c>
      <c r="DB42" s="7">
        <f>+'[2]SSUChoice'!$AI$261</f>
        <v>0</v>
      </c>
      <c r="DC42" s="7">
        <f>+'[2]LSUChoice'!$AI$253</f>
        <v>0.4378839238795337</v>
      </c>
      <c r="DD42" s="7">
        <f>+'[2]LSUChoice'!$AI$254</f>
        <v>0.09196376802070963</v>
      </c>
      <c r="DE42" s="7">
        <f>+'[2]LSUChoice'!$AI$255</f>
        <v>0</v>
      </c>
      <c r="DF42" s="7">
        <f>+'[2]LSUChoice'!$AI$256</f>
        <v>0</v>
      </c>
      <c r="DG42" s="7">
        <f>+'[2]LSUChoice'!$AI$258</f>
        <v>0</v>
      </c>
      <c r="DH42" s="7">
        <f>+'[2]LSUChoice'!$AI$259</f>
        <v>0</v>
      </c>
      <c r="DI42" s="7">
        <f>+'[2]LSUChoice'!$AI$260</f>
        <v>0.4701523080997567</v>
      </c>
      <c r="DJ42" s="7">
        <f>+'[2]LSUChoice'!$AI$261</f>
        <v>0</v>
      </c>
      <c r="DK42" s="7">
        <f>+'[2]MPG'!$AI$81</f>
        <v>58.2449335688672</v>
      </c>
      <c r="DL42" s="7">
        <f>+'[2]MPG'!$AI$97</f>
        <v>53.94254702067061</v>
      </c>
      <c r="DM42" s="7">
        <f>+'[2]MPG'!$AI$113</f>
        <v>40.570405270158076</v>
      </c>
      <c r="DN42" s="7">
        <f>+'[2]MPG'!$AI$129</f>
        <v>46.62641419566684</v>
      </c>
      <c r="DO42" s="7">
        <f>+'[2]MPG'!$AI$145</f>
        <v>40.932977364740815</v>
      </c>
      <c r="DP42" s="7">
        <f>+'[2]MPG'!$AI$32</f>
        <v>50.718076626908584</v>
      </c>
      <c r="DQ42" s="7">
        <f>+'[2]MPG'!$AI$48</f>
        <v>55.82738214740023</v>
      </c>
      <c r="DR42" s="7">
        <f>+'[2]MPG'!$AI$64</f>
        <v>42.77073031352926</v>
      </c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>
        <f>+'[1]HVY TRK ENERGY'!O90*'[1]HVY TRK ENERGY'!K90</f>
        <v>6.431454081399861</v>
      </c>
      <c r="EF42">
        <f>+'[1]HVY TRK ENERGY'!M90*'[1]HVY TRK ENERGY'!K90</f>
        <v>0.43494008513252447</v>
      </c>
      <c r="EI42" s="6">
        <f>'[3]Fuel $'!H$49</f>
        <v>0.3613871097069655</v>
      </c>
      <c r="EJ42" s="6">
        <f>'[3]Fuel $'!H$50</f>
        <v>0.4065995490213681</v>
      </c>
      <c r="EK42" s="6">
        <f>'[3]Fuel $'!H$51</f>
        <v>0.49272767382047233</v>
      </c>
      <c r="EL42" s="4">
        <f>'[3]Fuel $'!H$52</f>
        <v>0.5863504732154639</v>
      </c>
      <c r="EM42" s="4">
        <f>'[3]Fuel $'!H$53</f>
        <v>0.38981188282217716</v>
      </c>
      <c r="EN42" s="4">
        <f>'[3]Fuel $'!H$54</f>
        <v>0.4969321247068195</v>
      </c>
      <c r="EO42" s="6">
        <f>+'[3]Fuel $'!$H$21</f>
        <v>0.3821460394997208</v>
      </c>
      <c r="EP42" s="6">
        <f>'[3]Fuel $'!H29</f>
        <v>1.8986496105240038</v>
      </c>
      <c r="EQ42" s="6">
        <f>'[3]Fuel $'!H55</f>
        <v>1.3203052985093673</v>
      </c>
      <c r="ES42" s="27">
        <f>+'[3]Conv'!$H$324</f>
        <v>18.2776</v>
      </c>
      <c r="ET42" s="27">
        <f>+'[3]Diesel'!$H$320</f>
        <v>16.4048</v>
      </c>
      <c r="EU42" s="27">
        <f>'[3]CNGV'!$H$709</f>
        <v>20.1424</v>
      </c>
      <c r="EV42" s="27">
        <f>+'[3]BEV100'!$H$1176</f>
        <v>52.66467900000006</v>
      </c>
      <c r="EW42" s="27">
        <f>+'[3]PHEV10'!$H$1432</f>
        <v>44.37079800000006</v>
      </c>
      <c r="EX42" s="27">
        <f>+'[3]PHEV40'!$H$1594</f>
        <v>52.693986000000066</v>
      </c>
      <c r="EY42" s="30">
        <f>+'[3]FCEV'!$H$751</f>
        <v>53.0128</v>
      </c>
    </row>
    <row r="43" spans="1:155" ht="12.75">
      <c r="A43">
        <v>2041</v>
      </c>
      <c r="B43" s="19">
        <f>+'[1]LT ICE'!AI81+'[1]LT SI HEV GAS'!AI81+'[1]LT SI PHEV'!AI81-'[1]LT SI PHEV'!BC81+'[1]LT D PHEV'!AI81-'[1]LT D PHEV'!BC81+'[1]auto ICE'!AI81+'[1]auto SI HEV Gas'!AI81+'[1]auto SI PHEV'!AI81-'[1]auto SI PHEV'!BC81+'[1]auto D PHEV'!AI81-'[1]auto D PHEV'!BC81</f>
        <v>12.884611416372016</v>
      </c>
      <c r="C43" s="19">
        <f>+'[1]LT Dsl'!AI81+'[1]auto Dsl'!AI81</f>
        <v>1.5924437384721735</v>
      </c>
      <c r="D43" s="25">
        <f>+'[1]auto CNG'!AI81+'[1]LT CNG'!AI81</f>
        <v>0</v>
      </c>
      <c r="E43" s="25">
        <f>+'[1]auto FCV'!AI81+'[1]LT FCV'!AI81</f>
        <v>0</v>
      </c>
      <c r="F43" s="25">
        <f>'[1]auto SI PHEV'!BC81+'[1]LT SI PHEV'!BC81</f>
        <v>0</v>
      </c>
      <c r="G43" s="25">
        <f>'[1]auto D PHEV'!BC81+'[1]LT D PHEV'!BC81</f>
        <v>0</v>
      </c>
      <c r="H43" s="25">
        <f>'[1]auto EV'!AI81+'[1]LT EV'!AI81</f>
        <v>0</v>
      </c>
      <c r="I43" s="25">
        <f t="shared" si="3"/>
        <v>14.477055154844189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">
        <f t="shared" si="4"/>
        <v>0.058198041120894224</v>
      </c>
      <c r="Z43" s="19">
        <f t="shared" si="32"/>
        <v>0.14768573352944658</v>
      </c>
      <c r="AA43" s="19">
        <f t="shared" si="33"/>
        <v>0.2058837746503408</v>
      </c>
      <c r="AB43" s="4">
        <f t="shared" si="5"/>
        <v>236.98201932122058</v>
      </c>
      <c r="AC43" s="4">
        <f t="shared" si="6"/>
        <v>26.249333002978997</v>
      </c>
      <c r="AD43" s="4">
        <f t="shared" si="7"/>
        <v>0</v>
      </c>
      <c r="AE43" s="4">
        <f t="shared" si="8"/>
        <v>0</v>
      </c>
      <c r="AF43" s="4">
        <f t="shared" si="9"/>
        <v>0</v>
      </c>
      <c r="AG43" s="4">
        <f t="shared" si="10"/>
        <v>0</v>
      </c>
      <c r="AH43" s="4">
        <f t="shared" si="11"/>
        <v>0</v>
      </c>
      <c r="AI43" s="4">
        <f t="shared" si="12"/>
        <v>263.2313523241996</v>
      </c>
      <c r="AJ43" s="2">
        <f>+EO43*8*(MAX(D$12:D43)-D$12)*(10^9)*8.5136/1000000000</f>
        <v>0.0020329347280396513</v>
      </c>
      <c r="AK43" s="5">
        <f t="shared" si="0"/>
        <v>0.13078236638060942</v>
      </c>
      <c r="AL43" s="5">
        <f t="shared" si="1"/>
        <v>0</v>
      </c>
      <c r="AM43" s="5">
        <f t="shared" si="2"/>
        <v>0</v>
      </c>
      <c r="AN43" s="2">
        <f t="shared" si="13"/>
        <v>0</v>
      </c>
      <c r="AO43" s="2">
        <f t="shared" si="14"/>
        <v>0</v>
      </c>
      <c r="AP43" s="3"/>
      <c r="AQ43" s="4">
        <f>'[1]VehFleetValuSummary'!T37</f>
        <v>383.9003817698306</v>
      </c>
      <c r="AR43" s="23"/>
      <c r="AS43" s="23"/>
      <c r="AT43" s="23"/>
      <c r="AU43" s="23"/>
      <c r="AV43" s="23"/>
      <c r="AW43" s="19"/>
      <c r="AX43" s="19"/>
      <c r="AY43" s="19"/>
      <c r="AZ43" s="19"/>
      <c r="BA43" s="19"/>
      <c r="BB43" s="19"/>
      <c r="BC43" s="19"/>
      <c r="BD43" s="19"/>
      <c r="BE43" s="5">
        <f>'[1]Fltsummary'!AE51</f>
        <v>0.4354627589462572</v>
      </c>
      <c r="BF43" s="5">
        <f>'[1]Fltsummary'!AG51</f>
        <v>0.09667158278914077</v>
      </c>
      <c r="BG43" s="5">
        <f>'[1]Fltsummary'!AJ51</f>
        <v>0</v>
      </c>
      <c r="BH43" s="5">
        <f>'[1]Fltsummary'!AK51</f>
        <v>0</v>
      </c>
      <c r="BI43" s="5">
        <f>'[1]Fltsummary'!AH51</f>
        <v>0</v>
      </c>
      <c r="BJ43" s="5">
        <f>'[1]Fltsummary'!AF51</f>
        <v>0</v>
      </c>
      <c r="BK43" s="5">
        <f>'[1]Fltsummary'!AI51</f>
        <v>0.46786565826460214</v>
      </c>
      <c r="BL43" s="5">
        <f>'[1]Fltsummary'!AL51</f>
        <v>0</v>
      </c>
      <c r="BM43" s="3">
        <f>'[1]VMTsummary'!V51</f>
        <v>2009.9890207972994</v>
      </c>
      <c r="BN43" s="3">
        <f>'[1]VMTsummary'!W51</f>
        <v>0</v>
      </c>
      <c r="BO43" s="3">
        <f>'[1]VMTsummary'!X51</f>
        <v>421.1216217776719</v>
      </c>
      <c r="BP43" s="3">
        <f>'[1]VMTsummary'!Y51</f>
        <v>0</v>
      </c>
      <c r="BQ43" s="3">
        <f>'[1]VMTsummary'!Z51</f>
        <v>2091.9170616976107</v>
      </c>
      <c r="BR43" s="3">
        <f>'[1]VMTsummary'!AA51</f>
        <v>0</v>
      </c>
      <c r="BS43" s="3">
        <f>'[1]VMTsummary'!AB51</f>
        <v>0</v>
      </c>
      <c r="BT43" s="3">
        <f>'[1]VMTsummary'!AC51</f>
        <v>0</v>
      </c>
      <c r="BU43" s="3">
        <f>'[1]VMTsummary'!T51</f>
        <v>4523.027704272583</v>
      </c>
      <c r="BV43" s="3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>
        <f>+'[1]HVY TRK ENERGY'!O91*'[1]HVY TRK ENERGY'!K91</f>
        <v>6.51593293478258</v>
      </c>
      <c r="EF43">
        <f>+'[1]HVY TRK ENERGY'!M91*'[1]HVY TRK ENERGY'!K91</f>
        <v>0.4373544070107928</v>
      </c>
      <c r="EI43" s="4">
        <f aca="true" t="shared" si="44" ref="EI43:EK46">+EI42+(EI$47-EI$42)/5</f>
        <v>0.3375917349079579</v>
      </c>
      <c r="EJ43" s="4">
        <f t="shared" si="44"/>
        <v>0.37992185223201136</v>
      </c>
      <c r="EK43" s="4">
        <f t="shared" si="44"/>
        <v>0.4605750160494367</v>
      </c>
      <c r="EL43" s="4">
        <f>+EL42+(EL$47-EL$42)/5</f>
        <v>0.5683638648921538</v>
      </c>
      <c r="EM43" s="4">
        <f aca="true" t="shared" si="45" ref="EM43:EO46">+EM42+(EM$47-EM$42)/5</f>
        <v>0.3676057107321811</v>
      </c>
      <c r="EN43" s="4">
        <f t="shared" si="45"/>
        <v>0.46475044851028974</v>
      </c>
      <c r="EO43" s="4">
        <f t="shared" si="45"/>
        <v>0.3821460394997208</v>
      </c>
      <c r="EP43" s="4">
        <f aca="true" t="shared" si="46" ref="EP43:EQ46">+EP42+(EP$47-EP$42)/5</f>
        <v>1.8986496105240038</v>
      </c>
      <c r="EQ43" s="4">
        <f t="shared" si="46"/>
        <v>1.3203052985093673</v>
      </c>
      <c r="ES43" s="4">
        <f aca="true" t="shared" si="47" ref="ES43:EW46">+ES42+(ES$47-ES$42)/5</f>
        <v>18.39264</v>
      </c>
      <c r="ET43" s="4">
        <f t="shared" si="47"/>
        <v>16.48368</v>
      </c>
      <c r="EU43" s="4">
        <f t="shared" si="47"/>
        <v>20.37504</v>
      </c>
      <c r="EV43" s="4">
        <f t="shared" si="47"/>
        <v>53.08083840000006</v>
      </c>
      <c r="EW43" s="4">
        <f t="shared" si="47"/>
        <v>44.66386800000006</v>
      </c>
      <c r="EX43" s="4">
        <f aca="true" t="shared" si="48" ref="EX43:EY46">+EX42+(EX$47-EX$42)/5</f>
        <v>53.110145400000064</v>
      </c>
      <c r="EY43" s="4">
        <f t="shared" si="48"/>
        <v>53.36576</v>
      </c>
    </row>
    <row r="44" spans="1:155" ht="12.75">
      <c r="A44">
        <v>2042</v>
      </c>
      <c r="B44" s="19">
        <f>+'[1]LT ICE'!AI82+'[1]LT SI HEV GAS'!AI82+'[1]LT SI PHEV'!AI82-'[1]LT SI PHEV'!BC82+'[1]LT D PHEV'!AI82-'[1]LT D PHEV'!BC82+'[1]auto ICE'!AI82+'[1]auto SI HEV Gas'!AI82+'[1]auto SI PHEV'!AI82-'[1]auto SI PHEV'!BC82+'[1]auto D PHEV'!AI82-'[1]auto D PHEV'!BC82</f>
        <v>12.966174921761931</v>
      </c>
      <c r="C44" s="19">
        <f>+'[1]LT Dsl'!AI82+'[1]auto Dsl'!AI82</f>
        <v>1.5532482050401395</v>
      </c>
      <c r="D44" s="25">
        <f>+'[1]auto CNG'!AI82+'[1]LT CNG'!AI82</f>
        <v>0</v>
      </c>
      <c r="E44" s="25">
        <f>+'[1]auto FCV'!AI82+'[1]LT FCV'!AI82</f>
        <v>0</v>
      </c>
      <c r="F44" s="25">
        <f>'[1]auto SI PHEV'!BC82+'[1]LT SI PHEV'!BC82</f>
        <v>0</v>
      </c>
      <c r="G44" s="25">
        <f>'[1]auto D PHEV'!BC82+'[1]LT D PHEV'!BC82</f>
        <v>0</v>
      </c>
      <c r="H44" s="25">
        <f>'[1]auto EV'!AI82+'[1]LT EV'!AI82</f>
        <v>0</v>
      </c>
      <c r="I44" s="25">
        <f t="shared" si="3"/>
        <v>14.51942312680207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9">
        <f t="shared" si="4"/>
        <v>0.05811742753299061</v>
      </c>
      <c r="Z44" s="19">
        <f t="shared" si="32"/>
        <v>0.14571191595883592</v>
      </c>
      <c r="AA44" s="19">
        <f t="shared" si="33"/>
        <v>0.20382934349182652</v>
      </c>
      <c r="AB44" s="4">
        <f t="shared" si="5"/>
        <v>239.97381627599486</v>
      </c>
      <c r="AC44" s="4">
        <f t="shared" si="6"/>
        <v>25.725766590869608</v>
      </c>
      <c r="AD44" s="4">
        <f t="shared" si="7"/>
        <v>0</v>
      </c>
      <c r="AE44" s="4">
        <f t="shared" si="8"/>
        <v>0</v>
      </c>
      <c r="AF44" s="4">
        <f t="shared" si="9"/>
        <v>0</v>
      </c>
      <c r="AG44" s="4">
        <f t="shared" si="10"/>
        <v>0</v>
      </c>
      <c r="AH44" s="4">
        <f t="shared" si="11"/>
        <v>0</v>
      </c>
      <c r="AI44" s="4">
        <f t="shared" si="12"/>
        <v>265.6995828668645</v>
      </c>
      <c r="AJ44" s="2">
        <f>+EO44*8*(MAX(D$12:D44)-D$12)*(10^9)*8.5136/1000000000</f>
        <v>0.0020329347280396513</v>
      </c>
      <c r="AK44" s="5">
        <f t="shared" si="0"/>
        <v>0.13078236638060942</v>
      </c>
      <c r="AL44" s="5">
        <f t="shared" si="1"/>
        <v>0</v>
      </c>
      <c r="AM44" s="5">
        <f t="shared" si="2"/>
        <v>0</v>
      </c>
      <c r="AN44" s="2">
        <f t="shared" si="13"/>
        <v>0</v>
      </c>
      <c r="AO44" s="2">
        <f t="shared" si="14"/>
        <v>0</v>
      </c>
      <c r="AP44" s="3"/>
      <c r="AQ44" s="4">
        <f>'[1]VehFleetValuSummary'!T38</f>
        <v>382.8514623686875</v>
      </c>
      <c r="AR44" s="23"/>
      <c r="AS44" s="23"/>
      <c r="AT44" s="23"/>
      <c r="AU44" s="23"/>
      <c r="AV44" s="23"/>
      <c r="AW44" s="19"/>
      <c r="AX44" s="19"/>
      <c r="AY44" s="19"/>
      <c r="AZ44" s="19"/>
      <c r="BA44" s="19"/>
      <c r="BB44" s="19"/>
      <c r="BC44" s="19"/>
      <c r="BD44" s="19"/>
      <c r="BE44" s="5">
        <f>'[1]Fltsummary'!AE52</f>
        <v>0.4373422419783033</v>
      </c>
      <c r="BF44" s="5">
        <f>'[1]Fltsummary'!AG52</f>
        <v>0.09403757977242677</v>
      </c>
      <c r="BG44" s="5">
        <f>'[1]Fltsummary'!AJ52</f>
        <v>0</v>
      </c>
      <c r="BH44" s="5">
        <f>'[1]Fltsummary'!AK52</f>
        <v>0</v>
      </c>
      <c r="BI44" s="5">
        <f>'[1]Fltsummary'!AH52</f>
        <v>0</v>
      </c>
      <c r="BJ44" s="5">
        <f>'[1]Fltsummary'!AF52</f>
        <v>0</v>
      </c>
      <c r="BK44" s="5">
        <f>'[1]Fltsummary'!AI52</f>
        <v>0.46862017824927</v>
      </c>
      <c r="BL44" s="5">
        <f>'[1]Fltsummary'!AL52</f>
        <v>0</v>
      </c>
      <c r="BM44" s="3">
        <f>'[1]VMTsummary'!V52</f>
        <v>2039.637863437581</v>
      </c>
      <c r="BN44" s="3">
        <f>'[1]VMTsummary'!W52</f>
        <v>0</v>
      </c>
      <c r="BO44" s="3">
        <f>'[1]VMTsummary'!X52</f>
        <v>414.4224520581183</v>
      </c>
      <c r="BP44" s="3">
        <f>'[1]VMTsummary'!Y52</f>
        <v>0</v>
      </c>
      <c r="BQ44" s="3">
        <f>'[1]VMTsummary'!Z52</f>
        <v>2117.7109095131664</v>
      </c>
      <c r="BR44" s="3">
        <f>'[1]VMTsummary'!AA52</f>
        <v>0</v>
      </c>
      <c r="BS44" s="3">
        <f>'[1]VMTsummary'!AB52</f>
        <v>0</v>
      </c>
      <c r="BT44" s="3">
        <f>'[1]VMTsummary'!AC52</f>
        <v>0</v>
      </c>
      <c r="BU44" s="3">
        <f>'[1]VMTsummary'!T52</f>
        <v>4571.771225008866</v>
      </c>
      <c r="BV44" s="3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>
        <f>+'[1]HVY TRK ENERGY'!O92*'[1]HVY TRK ENERGY'!K92</f>
        <v>6.6090808610645215</v>
      </c>
      <c r="EF44">
        <f>+'[1]HVY TRK ENERGY'!M92*'[1]HVY TRK ENERGY'!K92</f>
        <v>0.43998022019604943</v>
      </c>
      <c r="EI44" s="4">
        <f t="shared" si="44"/>
        <v>0.3137963601089503</v>
      </c>
      <c r="EJ44" s="4">
        <f t="shared" si="44"/>
        <v>0.35324415544265464</v>
      </c>
      <c r="EK44" s="4">
        <f t="shared" si="44"/>
        <v>0.428422358278401</v>
      </c>
      <c r="EL44" s="4">
        <f>+EL43+(EL$47-EL$42)/5</f>
        <v>0.5503772565688438</v>
      </c>
      <c r="EM44" s="4">
        <f t="shared" si="45"/>
        <v>0.3453995386421851</v>
      </c>
      <c r="EN44" s="4">
        <f t="shared" si="45"/>
        <v>0.43256877231375995</v>
      </c>
      <c r="EO44" s="4">
        <f t="shared" si="45"/>
        <v>0.3821460394997208</v>
      </c>
      <c r="EP44" s="4">
        <f t="shared" si="46"/>
        <v>1.8986496105240038</v>
      </c>
      <c r="EQ44" s="4">
        <f t="shared" si="46"/>
        <v>1.3203052985093673</v>
      </c>
      <c r="ES44" s="4">
        <f t="shared" si="47"/>
        <v>18.50768</v>
      </c>
      <c r="ET44" s="4">
        <f t="shared" si="47"/>
        <v>16.562559999999998</v>
      </c>
      <c r="EU44" s="4">
        <f t="shared" si="47"/>
        <v>20.60768</v>
      </c>
      <c r="EV44" s="4">
        <f t="shared" si="47"/>
        <v>53.49699780000006</v>
      </c>
      <c r="EW44" s="4">
        <f t="shared" si="47"/>
        <v>44.95693800000006</v>
      </c>
      <c r="EX44" s="4">
        <f t="shared" si="48"/>
        <v>53.52630480000006</v>
      </c>
      <c r="EY44" s="4">
        <f t="shared" si="48"/>
        <v>53.718720000000005</v>
      </c>
    </row>
    <row r="45" spans="1:155" ht="12.75">
      <c r="A45">
        <v>2043</v>
      </c>
      <c r="B45" s="19">
        <f>+'[1]LT ICE'!AI83+'[1]LT SI HEV GAS'!AI83+'[1]LT SI PHEV'!AI83-'[1]LT SI PHEV'!BC83+'[1]LT D PHEV'!AI83-'[1]LT D PHEV'!BC83+'[1]auto ICE'!AI83+'[1]auto SI HEV Gas'!AI83+'[1]auto SI PHEV'!AI83-'[1]auto SI PHEV'!BC83+'[1]auto D PHEV'!AI83-'[1]auto D PHEV'!BC83</f>
        <v>13.035709365430378</v>
      </c>
      <c r="C45" s="19">
        <f>+'[1]LT Dsl'!AI83+'[1]auto Dsl'!AI83</f>
        <v>1.5142711269669733</v>
      </c>
      <c r="D45" s="25">
        <f>+'[1]auto CNG'!AI83+'[1]LT CNG'!AI83</f>
        <v>0</v>
      </c>
      <c r="E45" s="25">
        <f>+'[1]auto FCV'!AI83+'[1]LT FCV'!AI83</f>
        <v>0</v>
      </c>
      <c r="F45" s="25">
        <f>'[1]auto SI PHEV'!BC83+'[1]LT SI PHEV'!BC83</f>
        <v>0</v>
      </c>
      <c r="G45" s="25">
        <f>'[1]auto D PHEV'!BC83+'[1]LT D PHEV'!BC83</f>
        <v>0</v>
      </c>
      <c r="H45" s="25">
        <f>'[1]auto EV'!AI83+'[1]LT EV'!AI83</f>
        <v>0</v>
      </c>
      <c r="I45" s="25">
        <f t="shared" si="3"/>
        <v>14.549980492397351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9">
        <f t="shared" si="4"/>
        <v>0.05802475247476901</v>
      </c>
      <c r="Z45" s="19">
        <f t="shared" si="32"/>
        <v>0.14377917164712334</v>
      </c>
      <c r="AA45" s="19">
        <f t="shared" si="33"/>
        <v>0.20180392412189235</v>
      </c>
      <c r="AB45" s="4">
        <f t="shared" si="5"/>
        <v>242.76036551378763</v>
      </c>
      <c r="AC45" s="4">
        <f t="shared" si="6"/>
        <v>25.199652103153262</v>
      </c>
      <c r="AD45" s="4">
        <f t="shared" si="7"/>
        <v>0</v>
      </c>
      <c r="AE45" s="4">
        <f t="shared" si="8"/>
        <v>0</v>
      </c>
      <c r="AF45" s="4">
        <f t="shared" si="9"/>
        <v>0</v>
      </c>
      <c r="AG45" s="4">
        <f t="shared" si="10"/>
        <v>0</v>
      </c>
      <c r="AH45" s="4">
        <f t="shared" si="11"/>
        <v>0</v>
      </c>
      <c r="AI45" s="4">
        <f t="shared" si="12"/>
        <v>267.9600176169409</v>
      </c>
      <c r="AJ45" s="2">
        <f>+EO45*8*(MAX(D$12:D45)-D$12)*(10^9)*8.5136/1000000000</f>
        <v>0.0020329347280396513</v>
      </c>
      <c r="AK45" s="5">
        <f t="shared" si="0"/>
        <v>0.13078236638060942</v>
      </c>
      <c r="AL45" s="5">
        <f t="shared" si="1"/>
        <v>0</v>
      </c>
      <c r="AM45" s="5">
        <f t="shared" si="2"/>
        <v>0</v>
      </c>
      <c r="AN45" s="2">
        <f t="shared" si="13"/>
        <v>0</v>
      </c>
      <c r="AO45" s="2">
        <f t="shared" si="14"/>
        <v>0</v>
      </c>
      <c r="AP45" s="3"/>
      <c r="AQ45" s="4">
        <f>'[1]VehFleetValuSummary'!T39</f>
        <v>381.59566297164207</v>
      </c>
      <c r="AR45" s="23"/>
      <c r="AS45" s="23"/>
      <c r="AT45" s="23"/>
      <c r="AU45" s="23"/>
      <c r="AV45" s="23"/>
      <c r="AW45" s="19"/>
      <c r="AX45" s="19"/>
      <c r="AY45" s="19"/>
      <c r="AZ45" s="19"/>
      <c r="BA45" s="19"/>
      <c r="BB45" s="19"/>
      <c r="BC45" s="19"/>
      <c r="BD45" s="19"/>
      <c r="BE45" s="5">
        <f>'[1]Fltsummary'!AE53</f>
        <v>0.4391348894563952</v>
      </c>
      <c r="BF45" s="5">
        <f>'[1]Fltsummary'!AG53</f>
        <v>0.0915159193288659</v>
      </c>
      <c r="BG45" s="5">
        <f>'[1]Fltsummary'!AJ53</f>
        <v>0</v>
      </c>
      <c r="BH45" s="5">
        <f>'[1]Fltsummary'!AK53</f>
        <v>0</v>
      </c>
      <c r="BI45" s="5">
        <f>'[1]Fltsummary'!AH53</f>
        <v>0</v>
      </c>
      <c r="BJ45" s="5">
        <f>'[1]Fltsummary'!AF53</f>
        <v>0</v>
      </c>
      <c r="BK45" s="5">
        <f>'[1]Fltsummary'!AI53</f>
        <v>0.46934919121473895</v>
      </c>
      <c r="BL45" s="5">
        <f>'[1]Fltsummary'!AL53</f>
        <v>0</v>
      </c>
      <c r="BM45" s="3">
        <f>'[1]VMTsummary'!V53</f>
        <v>2067.9800168590064</v>
      </c>
      <c r="BN45" s="3">
        <f>'[1]VMTsummary'!W53</f>
        <v>0</v>
      </c>
      <c r="BO45" s="3">
        <f>'[1]VMTsummary'!X53</f>
        <v>407.72927684878516</v>
      </c>
      <c r="BP45" s="3">
        <f>'[1]VMTsummary'!Y53</f>
        <v>0</v>
      </c>
      <c r="BQ45" s="3">
        <f>'[1]VMTsummary'!Z53</f>
        <v>2142.3201883388288</v>
      </c>
      <c r="BR45" s="3">
        <f>'[1]VMTsummary'!AA53</f>
        <v>0</v>
      </c>
      <c r="BS45" s="3">
        <f>'[1]VMTsummary'!AB53</f>
        <v>0</v>
      </c>
      <c r="BT45" s="3">
        <f>'[1]VMTsummary'!AC53</f>
        <v>0</v>
      </c>
      <c r="BU45" s="3">
        <f>'[1]VMTsummary'!T53</f>
        <v>4618.029482046621</v>
      </c>
      <c r="BV45" s="3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>
        <f>+'[1]HVY TRK ENERGY'!O93*'[1]HVY TRK ENERGY'!K93</f>
        <v>6.694131747088646</v>
      </c>
      <c r="EF45">
        <f>+'[1]HVY TRK ENERGY'!M93*'[1]HVY TRK ENERGY'!K93</f>
        <v>0.4425128172220447</v>
      </c>
      <c r="EI45" s="4">
        <f t="shared" si="44"/>
        <v>0.29000098530994267</v>
      </c>
      <c r="EJ45" s="4">
        <f t="shared" si="44"/>
        <v>0.3265664586532979</v>
      </c>
      <c r="EK45" s="4">
        <f t="shared" si="44"/>
        <v>0.3962697005073654</v>
      </c>
      <c r="EL45" s="4">
        <f>+EL44+(EL$47-EL$42)/5</f>
        <v>0.5323906482455338</v>
      </c>
      <c r="EM45" s="4">
        <f t="shared" si="45"/>
        <v>0.32319336655218905</v>
      </c>
      <c r="EN45" s="4">
        <f t="shared" si="45"/>
        <v>0.40038709611723017</v>
      </c>
      <c r="EO45" s="4">
        <f t="shared" si="45"/>
        <v>0.3821460394997208</v>
      </c>
      <c r="EP45" s="4">
        <f t="shared" si="46"/>
        <v>1.8986496105240038</v>
      </c>
      <c r="EQ45" s="4">
        <f t="shared" si="46"/>
        <v>1.3203052985093673</v>
      </c>
      <c r="ES45" s="4">
        <f t="shared" si="47"/>
        <v>18.62272</v>
      </c>
      <c r="ET45" s="4">
        <f t="shared" si="47"/>
        <v>16.641439999999996</v>
      </c>
      <c r="EU45" s="4">
        <f t="shared" si="47"/>
        <v>20.84032</v>
      </c>
      <c r="EV45" s="4">
        <f t="shared" si="47"/>
        <v>53.91315720000006</v>
      </c>
      <c r="EW45" s="4">
        <f t="shared" si="47"/>
        <v>45.25000800000006</v>
      </c>
      <c r="EX45" s="4">
        <f t="shared" si="48"/>
        <v>53.94246420000006</v>
      </c>
      <c r="EY45" s="4">
        <f t="shared" si="48"/>
        <v>54.07168000000001</v>
      </c>
    </row>
    <row r="46" spans="1:155" ht="12.75">
      <c r="A46">
        <v>2044</v>
      </c>
      <c r="B46" s="19">
        <f>+'[1]LT ICE'!AI84+'[1]LT SI HEV GAS'!AI84+'[1]LT SI PHEV'!AI84-'[1]LT SI PHEV'!BC84+'[1]LT D PHEV'!AI84-'[1]LT D PHEV'!BC84+'[1]auto ICE'!AI84+'[1]auto SI HEV Gas'!AI84+'[1]auto SI PHEV'!AI84-'[1]auto SI PHEV'!BC84+'[1]auto D PHEV'!AI84-'[1]auto D PHEV'!BC84</f>
        <v>13.098264473133916</v>
      </c>
      <c r="C46" s="19">
        <f>+'[1]LT Dsl'!AI84+'[1]auto Dsl'!AI84</f>
        <v>1.475981957539925</v>
      </c>
      <c r="D46" s="25">
        <f>+'[1]auto CNG'!AI84+'[1]LT CNG'!AI84</f>
        <v>0</v>
      </c>
      <c r="E46" s="25">
        <f>+'[1]auto FCV'!AI84+'[1]LT FCV'!AI84</f>
        <v>0</v>
      </c>
      <c r="F46" s="25">
        <f>'[1]auto SI PHEV'!BC84+'[1]LT SI PHEV'!BC84</f>
        <v>0</v>
      </c>
      <c r="G46" s="25">
        <f>'[1]auto D PHEV'!BC84+'[1]LT D PHEV'!BC84</f>
        <v>0</v>
      </c>
      <c r="H46" s="25">
        <f>'[1]auto EV'!AI84+'[1]LT EV'!AI84</f>
        <v>0</v>
      </c>
      <c r="I46" s="25">
        <f t="shared" si="3"/>
        <v>14.574246430673842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9">
        <f t="shared" si="4"/>
        <v>0.05791805293323945</v>
      </c>
      <c r="Z46" s="19">
        <f t="shared" si="32"/>
        <v>0.14189374695512613</v>
      </c>
      <c r="AA46" s="19">
        <f t="shared" si="33"/>
        <v>0.1998117998883656</v>
      </c>
      <c r="AB46" s="4">
        <f t="shared" si="5"/>
        <v>245.4321361141098</v>
      </c>
      <c r="AC46" s="4">
        <f t="shared" si="6"/>
        <v>24.678890644293947</v>
      </c>
      <c r="AD46" s="4">
        <f t="shared" si="7"/>
        <v>0</v>
      </c>
      <c r="AE46" s="4">
        <f t="shared" si="8"/>
        <v>0</v>
      </c>
      <c r="AF46" s="4">
        <f t="shared" si="9"/>
        <v>0</v>
      </c>
      <c r="AG46" s="4">
        <f t="shared" si="10"/>
        <v>0</v>
      </c>
      <c r="AH46" s="4">
        <f t="shared" si="11"/>
        <v>0</v>
      </c>
      <c r="AI46" s="4">
        <f t="shared" si="12"/>
        <v>270.11102675840374</v>
      </c>
      <c r="AJ46" s="2">
        <f>+EO46*8*(MAX(D$12:D46)-D$12)*(10^9)*8.5136/1000000000</f>
        <v>0.0020329347280396513</v>
      </c>
      <c r="AK46" s="5">
        <f t="shared" si="0"/>
        <v>0.13078236638060942</v>
      </c>
      <c r="AL46" s="5">
        <f t="shared" si="1"/>
        <v>0</v>
      </c>
      <c r="AM46" s="5">
        <f t="shared" si="2"/>
        <v>0</v>
      </c>
      <c r="AN46" s="2">
        <f t="shared" si="13"/>
        <v>0</v>
      </c>
      <c r="AO46" s="2">
        <f t="shared" si="14"/>
        <v>0</v>
      </c>
      <c r="AP46" s="3"/>
      <c r="AQ46" s="4">
        <f>'[1]VehFleetValuSummary'!T40</f>
        <v>380.31404935419164</v>
      </c>
      <c r="AR46" s="23"/>
      <c r="AS46" s="23"/>
      <c r="AT46" s="23"/>
      <c r="AU46" s="23"/>
      <c r="AV46" s="23"/>
      <c r="AW46" s="19"/>
      <c r="AX46" s="19"/>
      <c r="AY46" s="19"/>
      <c r="AZ46" s="19"/>
      <c r="BA46" s="19"/>
      <c r="BB46" s="19"/>
      <c r="BC46" s="19"/>
      <c r="BD46" s="19"/>
      <c r="BE46" s="5">
        <f>'[1]Fltsummary'!AE54</f>
        <v>0.44085530505366116</v>
      </c>
      <c r="BF46" s="5">
        <f>'[1]Fltsummary'!AG54</f>
        <v>0.0890934374168633</v>
      </c>
      <c r="BG46" s="5">
        <f>'[1]Fltsummary'!AJ54</f>
        <v>0</v>
      </c>
      <c r="BH46" s="5">
        <f>'[1]Fltsummary'!AK54</f>
        <v>0</v>
      </c>
      <c r="BI46" s="5">
        <f>'[1]Fltsummary'!AH54</f>
        <v>0</v>
      </c>
      <c r="BJ46" s="5">
        <f>'[1]Fltsummary'!AF54</f>
        <v>0</v>
      </c>
      <c r="BK46" s="5">
        <f>'[1]Fltsummary'!AI54</f>
        <v>0.4700512575294755</v>
      </c>
      <c r="BL46" s="5">
        <f>'[1]Fltsummary'!AL54</f>
        <v>0</v>
      </c>
      <c r="BM46" s="3">
        <f>'[1]VMTsummary'!V54</f>
        <v>2095.9035577330287</v>
      </c>
      <c r="BN46" s="3">
        <f>'[1]VMTsummary'!W54</f>
        <v>0</v>
      </c>
      <c r="BO46" s="3">
        <f>'[1]VMTsummary'!X54</f>
        <v>401.1724139912725</v>
      </c>
      <c r="BP46" s="3">
        <f>'[1]VMTsummary'!Y54</f>
        <v>0</v>
      </c>
      <c r="BQ46" s="3">
        <f>'[1]VMTsummary'!Z54</f>
        <v>2166.5999130599007</v>
      </c>
      <c r="BR46" s="3">
        <f>'[1]VMTsummary'!AA54</f>
        <v>0</v>
      </c>
      <c r="BS46" s="3">
        <f>'[1]VMTsummary'!AB54</f>
        <v>0</v>
      </c>
      <c r="BT46" s="3">
        <f>'[1]VMTsummary'!AC54</f>
        <v>0</v>
      </c>
      <c r="BU46" s="3">
        <f>'[1]VMTsummary'!T54</f>
        <v>4663.675884784202</v>
      </c>
      <c r="BV46" s="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>
        <f>+'[1]HVY TRK ENERGY'!O94*'[1]HVY TRK ENERGY'!K94</f>
        <v>6.7635430577957765</v>
      </c>
      <c r="EF46">
        <f>+'[1]HVY TRK ENERGY'!M94*'[1]HVY TRK ENERGY'!K94</f>
        <v>0.44438576285425385</v>
      </c>
      <c r="EI46" s="4">
        <f t="shared" si="44"/>
        <v>0.26620561051093505</v>
      </c>
      <c r="EJ46" s="4">
        <f t="shared" si="44"/>
        <v>0.2998887618639412</v>
      </c>
      <c r="EK46" s="4">
        <f t="shared" si="44"/>
        <v>0.3641170427363297</v>
      </c>
      <c r="EL46" s="4">
        <f>+EL45+(EL$47-EL$42)/5</f>
        <v>0.5144040399222238</v>
      </c>
      <c r="EM46" s="4">
        <f t="shared" si="45"/>
        <v>0.300987194462193</v>
      </c>
      <c r="EN46" s="4">
        <f t="shared" si="45"/>
        <v>0.3682054199207004</v>
      </c>
      <c r="EO46" s="4">
        <f t="shared" si="45"/>
        <v>0.3821460394997208</v>
      </c>
      <c r="EP46" s="4">
        <f t="shared" si="46"/>
        <v>1.8986496105240038</v>
      </c>
      <c r="EQ46" s="4">
        <f t="shared" si="46"/>
        <v>1.3203052985093673</v>
      </c>
      <c r="ES46" s="4">
        <f t="shared" si="47"/>
        <v>18.73776</v>
      </c>
      <c r="ET46" s="4">
        <f t="shared" si="47"/>
        <v>16.720319999999994</v>
      </c>
      <c r="EU46" s="4">
        <f t="shared" si="47"/>
        <v>21.07296</v>
      </c>
      <c r="EV46" s="4">
        <f t="shared" si="47"/>
        <v>54.329316600000055</v>
      </c>
      <c r="EW46" s="4">
        <f t="shared" si="47"/>
        <v>45.54307800000006</v>
      </c>
      <c r="EX46" s="4">
        <f t="shared" si="48"/>
        <v>54.35862360000006</v>
      </c>
      <c r="EY46" s="4">
        <f t="shared" si="48"/>
        <v>54.42464000000001</v>
      </c>
    </row>
    <row r="47" spans="1:155" ht="12.75">
      <c r="A47">
        <v>2045</v>
      </c>
      <c r="B47" s="19">
        <f>+'[1]LT ICE'!AI85+'[1]LT SI HEV GAS'!AI85+'[1]LT SI PHEV'!AI85-'[1]LT SI PHEV'!BC85+'[1]LT D PHEV'!AI85-'[1]LT D PHEV'!BC85+'[1]auto ICE'!AI85+'[1]auto SI HEV Gas'!AI85+'[1]auto SI PHEV'!AI85-'[1]auto SI PHEV'!BC85+'[1]auto D PHEV'!AI85-'[1]auto D PHEV'!BC85</f>
        <v>13.150806352584384</v>
      </c>
      <c r="C47" s="19">
        <f>+'[1]LT Dsl'!AI85+'[1]auto Dsl'!AI85</f>
        <v>1.4378555552446906</v>
      </c>
      <c r="D47" s="25">
        <f>+'[1]auto CNG'!AI85+'[1]LT CNG'!AI85</f>
        <v>0</v>
      </c>
      <c r="E47" s="25">
        <f>+'[1]auto FCV'!AI85+'[1]LT FCV'!AI85</f>
        <v>0</v>
      </c>
      <c r="F47" s="25">
        <f>'[1]auto SI PHEV'!BC85+'[1]LT SI PHEV'!BC85</f>
        <v>0</v>
      </c>
      <c r="G47" s="25">
        <f>'[1]auto D PHEV'!BC85+'[1]LT D PHEV'!BC85</f>
        <v>0</v>
      </c>
      <c r="H47" s="25">
        <f>'[1]auto EV'!AI85+'[1]LT EV'!AI85</f>
        <v>0</v>
      </c>
      <c r="I47" s="25">
        <f t="shared" si="3"/>
        <v>14.588661907829074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9">
        <f t="shared" si="4"/>
        <v>0.05780311828376131</v>
      </c>
      <c r="Z47" s="19">
        <f t="shared" si="32"/>
        <v>0.14006202627577724</v>
      </c>
      <c r="AA47" s="19">
        <f t="shared" si="33"/>
        <v>0.19786514455953855</v>
      </c>
      <c r="AB47" s="4">
        <f t="shared" si="5"/>
        <v>247.92952200400285</v>
      </c>
      <c r="AC47" s="4">
        <f t="shared" si="6"/>
        <v>24.154823043666603</v>
      </c>
      <c r="AD47" s="4">
        <f t="shared" si="7"/>
        <v>0</v>
      </c>
      <c r="AE47" s="4">
        <f t="shared" si="8"/>
        <v>0</v>
      </c>
      <c r="AF47" s="4">
        <f t="shared" si="9"/>
        <v>0</v>
      </c>
      <c r="AG47" s="4">
        <f t="shared" si="10"/>
        <v>0</v>
      </c>
      <c r="AH47" s="4">
        <f t="shared" si="11"/>
        <v>0</v>
      </c>
      <c r="AI47" s="4">
        <f t="shared" si="12"/>
        <v>272.08434504766944</v>
      </c>
      <c r="AJ47" s="2">
        <f>+EO47*8*(MAX(D$12:D47)-D$12)*(10^9)*8.5136/1000000000</f>
        <v>0.0020329347280396513</v>
      </c>
      <c r="AK47" s="5">
        <f t="shared" si="0"/>
        <v>0.13078236638060942</v>
      </c>
      <c r="AL47" s="5">
        <f t="shared" si="1"/>
        <v>0</v>
      </c>
      <c r="AM47" s="5">
        <f t="shared" si="2"/>
        <v>0</v>
      </c>
      <c r="AN47" s="2">
        <f t="shared" si="13"/>
        <v>0</v>
      </c>
      <c r="AO47" s="2">
        <f t="shared" si="14"/>
        <v>0</v>
      </c>
      <c r="AP47" s="3">
        <f>'[2]VehPrice'!$AN$132</f>
        <v>491.8818337348961</v>
      </c>
      <c r="AQ47" s="4">
        <f>'[1]VehFleetValuSummary'!T41</f>
        <v>378.8989862980414</v>
      </c>
      <c r="AR47" s="23">
        <f>'[2]VehPrice'!$AN$73</f>
        <v>20745.51322337513</v>
      </c>
      <c r="AS47" s="23">
        <f>'[2]VehPrice'!$AN$87</f>
        <v>24407.191710784027</v>
      </c>
      <c r="AT47" s="23">
        <f>'[2]VehPrice'!$AN$101</f>
        <v>21222.233018904928</v>
      </c>
      <c r="AU47" s="23">
        <f>'[2]VehPrice'!$AN$115</f>
        <v>22407.43141582179</v>
      </c>
      <c r="AV47" s="23">
        <f>'[2]VehPrice'!$AN$129</f>
        <v>29429.139619536436</v>
      </c>
      <c r="AW47" s="19">
        <f>'[2]Mkt Shares'!$AN$6</f>
        <v>0.4494024136580601</v>
      </c>
      <c r="AX47" s="19">
        <f>'[2]Mkt Shares'!$AN$7</f>
        <v>0.0708938571348771</v>
      </c>
      <c r="AY47" s="19">
        <f>'[2]Mkt Shares'!$AN$8</f>
        <v>0</v>
      </c>
      <c r="AZ47" s="19">
        <f>'[2]Mkt Shares'!$AN$9</f>
        <v>0</v>
      </c>
      <c r="BA47" s="19">
        <f>'[2]Mkt Shares'!$AN$11</f>
        <v>0</v>
      </c>
      <c r="BB47" s="19">
        <f>'[2]Mkt Shares'!$AN$12</f>
        <v>0</v>
      </c>
      <c r="BC47" s="19">
        <f>'[2]Mkt Shares'!$AN$13</f>
        <v>0.47970372920706283</v>
      </c>
      <c r="BD47" s="19">
        <f>'[2]Mkt Shares'!$AN$14</f>
        <v>0</v>
      </c>
      <c r="BE47" s="5">
        <f>'[1]Fltsummary'!AE55</f>
        <v>0.44251989803733455</v>
      </c>
      <c r="BF47" s="5">
        <f>'[1]Fltsummary'!AG55</f>
        <v>0.0867550792439396</v>
      </c>
      <c r="BG47" s="5">
        <f>'[1]Fltsummary'!AJ55</f>
        <v>0</v>
      </c>
      <c r="BH47" s="5">
        <f>'[1]Fltsummary'!AK55</f>
        <v>0</v>
      </c>
      <c r="BI47" s="5">
        <f>'[1]Fltsummary'!AH55</f>
        <v>0</v>
      </c>
      <c r="BJ47" s="5">
        <f>'[1]Fltsummary'!AF55</f>
        <v>0</v>
      </c>
      <c r="BK47" s="5">
        <f>'[1]Fltsummary'!AI55</f>
        <v>0.4707250227187259</v>
      </c>
      <c r="BL47" s="5">
        <f>'[1]Fltsummary'!AL55</f>
        <v>0</v>
      </c>
      <c r="BM47" s="3">
        <f>'[1]VMTsummary'!V55</f>
        <v>2122.736670272311</v>
      </c>
      <c r="BN47" s="3">
        <f>'[1]VMTsummary'!W55</f>
        <v>0</v>
      </c>
      <c r="BO47" s="3">
        <f>'[1]VMTsummary'!X55</f>
        <v>394.5673185659259</v>
      </c>
      <c r="BP47" s="3">
        <f>'[1]VMTsummary'!Y55</f>
        <v>0</v>
      </c>
      <c r="BQ47" s="3">
        <f>'[1]VMTsummary'!Z55</f>
        <v>2189.783675740343</v>
      </c>
      <c r="BR47" s="3">
        <f>'[1]VMTsummary'!AA55</f>
        <v>0</v>
      </c>
      <c r="BS47" s="3">
        <f>'[1]VMTsummary'!AB55</f>
        <v>0</v>
      </c>
      <c r="BT47" s="3">
        <f>'[1]VMTsummary'!AC55</f>
        <v>0</v>
      </c>
      <c r="BU47" s="3">
        <f>'[1]VMTsummary'!T55</f>
        <v>4707.08766457858</v>
      </c>
      <c r="BV47" s="3"/>
      <c r="BW47" s="7">
        <f>+'[2]SCChoice'!$AN$253</f>
        <v>0.47295162560350057</v>
      </c>
      <c r="BX47" s="7">
        <f>+'[2]SCChoice'!$AN$254</f>
        <v>0.03628802645520861</v>
      </c>
      <c r="BY47" s="7">
        <f>+'[2]SCChoice'!$AN$255</f>
        <v>0</v>
      </c>
      <c r="BZ47" s="7">
        <f>+'[2]SCChoice'!$AN$256</f>
        <v>0</v>
      </c>
      <c r="CA47" s="7">
        <f>+'[2]SCChoice'!$AN$258</f>
        <v>0</v>
      </c>
      <c r="CB47" s="7">
        <f>+'[2]SCChoice'!$AN$259</f>
        <v>0</v>
      </c>
      <c r="CC47" s="7">
        <f>+'[2]SCChoice'!$AN$260</f>
        <v>0.49076034794129086</v>
      </c>
      <c r="CD47" s="7">
        <f>+'[2]SCChoice'!$AN$261</f>
        <v>0</v>
      </c>
      <c r="CE47" s="7">
        <f>+'[2]LCChoice'!$AN$253</f>
        <v>0.4261037698003979</v>
      </c>
      <c r="CF47" s="7">
        <f>+'[2]LCChoice'!$AN$254</f>
        <v>0.10029327177043637</v>
      </c>
      <c r="CG47" s="7">
        <f>+'[2]LCChoice'!$AN$255</f>
        <v>0</v>
      </c>
      <c r="CH47" s="7">
        <f>+'[2]LCChoice'!$AN$256</f>
        <v>0</v>
      </c>
      <c r="CI47" s="7">
        <f>+'[2]LCChoice'!$AN$258</f>
        <v>0</v>
      </c>
      <c r="CJ47" s="7">
        <f>+'[2]LCChoice'!$AN$259</f>
        <v>0</v>
      </c>
      <c r="CK47" s="7">
        <f>+'[2]LCChoice'!$AN$260</f>
        <v>0.4736029584291658</v>
      </c>
      <c r="CL47" s="7">
        <f>+'[2]LCChoice'!$AN$261</f>
        <v>0</v>
      </c>
      <c r="CM47" s="7">
        <f>+'[2]PUChoice'!$AN$253</f>
        <v>0.49094180050089853</v>
      </c>
      <c r="CN47" s="7">
        <f>+'[2]PUChoice'!$AN$254</f>
        <v>0.01829079277570262</v>
      </c>
      <c r="CO47" s="7">
        <f>+'[2]PUChoice'!$AN$255</f>
        <v>0</v>
      </c>
      <c r="CP47" s="7">
        <f>+'[2]PUChoice'!$AN$256</f>
        <v>0</v>
      </c>
      <c r="CQ47" s="7">
        <f>+'[2]PUChoice'!$AN$258</f>
        <v>0</v>
      </c>
      <c r="CR47" s="7">
        <f>+'[2]PUChoice'!$AN$259</f>
        <v>0</v>
      </c>
      <c r="CS47" s="7">
        <f>+'[2]PUChoice'!$AN$260</f>
        <v>0.4907674067233988</v>
      </c>
      <c r="CT47" s="7">
        <f>+'[2]PUChoice'!$AN$261</f>
        <v>0</v>
      </c>
      <c r="CU47" s="7">
        <f>+'[2]SSUChoice'!$AN$253</f>
        <v>0.436583040441774</v>
      </c>
      <c r="CV47" s="7">
        <f>+'[2]SSUChoice'!$AN$254</f>
        <v>0.09816024041965668</v>
      </c>
      <c r="CW47" s="7">
        <f>+'[2]SSUChoice'!$AN$255</f>
        <v>0</v>
      </c>
      <c r="CX47" s="7">
        <f>+'[2]SSUChoice'!$AN$256</f>
        <v>0</v>
      </c>
      <c r="CY47" s="7">
        <f>+'[2]SSUChoice'!$AN$258</f>
        <v>0</v>
      </c>
      <c r="CZ47" s="7">
        <f>+'[2]SSUChoice'!$AN$259</f>
        <v>0</v>
      </c>
      <c r="DA47" s="7">
        <f>+'[2]SSUChoice'!$AN$260</f>
        <v>0.4652567191385693</v>
      </c>
      <c r="DB47" s="7">
        <f>+'[2]SSUChoice'!$AN$261</f>
        <v>0</v>
      </c>
      <c r="DC47" s="7">
        <f>+'[2]LSUChoice'!$AN$253</f>
        <v>0.4415014710022721</v>
      </c>
      <c r="DD47" s="7">
        <f>+'[2]LSUChoice'!$AN$254</f>
        <v>0.08225570728393797</v>
      </c>
      <c r="DE47" s="7">
        <f>+'[2]LSUChoice'!$AN$255</f>
        <v>0</v>
      </c>
      <c r="DF47" s="7">
        <f>+'[2]LSUChoice'!$AN$256</f>
        <v>0</v>
      </c>
      <c r="DG47" s="7">
        <f>+'[2]LSUChoice'!$AN$258</f>
        <v>0</v>
      </c>
      <c r="DH47" s="7">
        <f>+'[2]LSUChoice'!$AN$259</f>
        <v>0</v>
      </c>
      <c r="DI47" s="7">
        <f>+'[2]LSUChoice'!$AN$260</f>
        <v>0.4762428217137899</v>
      </c>
      <c r="DJ47" s="7">
        <f>+'[2]LSUChoice'!$AN$261</f>
        <v>0</v>
      </c>
      <c r="DK47" s="7">
        <f>+'[2]MPG'!$AN$81</f>
        <v>60.69551157551143</v>
      </c>
      <c r="DL47" s="7">
        <f>+'[2]MPG'!$AN$97</f>
        <v>56.25888668628987</v>
      </c>
      <c r="DM47" s="7">
        <f>+'[2]MPG'!$AN$113</f>
        <v>42.2664619242813</v>
      </c>
      <c r="DN47" s="7">
        <f>+'[2]MPG'!$AN$129</f>
        <v>48.66356200304336</v>
      </c>
      <c r="DO47" s="7">
        <f>+'[2]MPG'!$AN$145</f>
        <v>42.69142943149979</v>
      </c>
      <c r="DP47" s="7">
        <f>+'[2]MPG'!$AN$32</f>
        <v>52.892021699776016</v>
      </c>
      <c r="DQ47" s="7">
        <f>+'[2]MPG'!$AN$48</f>
        <v>58.219128361774935</v>
      </c>
      <c r="DR47" s="7">
        <f>+'[2]MPG'!$AN$64</f>
        <v>44.60545661417764</v>
      </c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>
        <f>+'[1]HVY TRK ENERGY'!O95*'[1]HVY TRK ENERGY'!K95</f>
        <v>6.82147955001401</v>
      </c>
      <c r="EF47">
        <f>+'[1]HVY TRK ENERGY'!M95*'[1]HVY TRK ENERGY'!K95</f>
        <v>0.4456518256019367</v>
      </c>
      <c r="EI47" s="6">
        <f>'[3]Fuel $'!I$49</f>
        <v>0.24241023571192752</v>
      </c>
      <c r="EJ47" s="6">
        <f>'[3]Fuel $'!I$50</f>
        <v>0.2732110650745844</v>
      </c>
      <c r="EK47" s="6">
        <f>'[3]Fuel $'!I$51</f>
        <v>0.33196438496529407</v>
      </c>
      <c r="EL47" s="4">
        <f>'[3]Fuel $'!I$52</f>
        <v>0.49641743159891394</v>
      </c>
      <c r="EM47" s="4">
        <f>'[3]Fuel $'!I$53</f>
        <v>0.27878102237219693</v>
      </c>
      <c r="EN47" s="4">
        <f>'[3]Fuel $'!I$54</f>
        <v>0.3360237437241706</v>
      </c>
      <c r="EO47" s="6">
        <f>+'[3]Fuel $'!$I$21</f>
        <v>0.3821460394997208</v>
      </c>
      <c r="EP47" s="6">
        <f>'[3]Fuel $'!I29</f>
        <v>1.8986496105240038</v>
      </c>
      <c r="EQ47" s="6">
        <f>'[3]Fuel $'!I55</f>
        <v>1.3203052985093673</v>
      </c>
      <c r="ES47" s="27">
        <f>+'[3]Conv'!$I$324</f>
        <v>18.8528</v>
      </c>
      <c r="ET47" s="27">
        <f>+'[3]Diesel'!$I$320</f>
        <v>16.7992</v>
      </c>
      <c r="EU47" s="27">
        <f>'[3]CNGV'!$I$709</f>
        <v>21.3056</v>
      </c>
      <c r="EV47" s="27">
        <f>+'[3]BEV100'!$I$1176</f>
        <v>54.74547600000007</v>
      </c>
      <c r="EW47" s="27">
        <f>+'[3]PHEV10'!$I$1432</f>
        <v>45.83614800000006</v>
      </c>
      <c r="EX47" s="27">
        <f>+'[3]PHEV40'!$I$1594</f>
        <v>54.77478300000007</v>
      </c>
      <c r="EY47" s="30">
        <f>+'[3]FCEV'!$I$751</f>
        <v>54.7776</v>
      </c>
    </row>
    <row r="48" spans="1:155" ht="12.75">
      <c r="A48">
        <v>2046</v>
      </c>
      <c r="B48" s="19">
        <f>+'[1]LT ICE'!AI86+'[1]LT SI HEV GAS'!AI86+'[1]LT SI PHEV'!AI86-'[1]LT SI PHEV'!BC86+'[1]LT D PHEV'!AI86-'[1]LT D PHEV'!BC86+'[1]auto ICE'!AI86+'[1]auto SI HEV Gas'!AI86+'[1]auto SI PHEV'!AI86-'[1]auto SI PHEV'!BC86+'[1]auto D PHEV'!AI86-'[1]auto D PHEV'!BC86</f>
        <v>13.225134676086096</v>
      </c>
      <c r="C48" s="19">
        <f>+'[1]LT Dsl'!AI86+'[1]auto Dsl'!AI86</f>
        <v>1.4031669180519049</v>
      </c>
      <c r="D48" s="25">
        <f>+'[1]auto CNG'!AI86+'[1]LT CNG'!AI86</f>
        <v>0</v>
      </c>
      <c r="E48" s="25">
        <f>+'[1]auto FCV'!AI86+'[1]LT FCV'!AI86</f>
        <v>0</v>
      </c>
      <c r="F48" s="25">
        <f>'[1]auto SI PHEV'!BC86+'[1]LT SI PHEV'!BC86</f>
        <v>0</v>
      </c>
      <c r="G48" s="25">
        <f>'[1]auto D PHEV'!BC86+'[1]LT D PHEV'!BC86</f>
        <v>0</v>
      </c>
      <c r="H48" s="25">
        <f>'[1]auto EV'!AI86+'[1]LT EV'!AI86</f>
        <v>0</v>
      </c>
      <c r="I48" s="25">
        <f t="shared" si="3"/>
        <v>14.628301594138001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9">
        <f t="shared" si="4"/>
        <v>0.05780754061809725</v>
      </c>
      <c r="Z48" s="19">
        <f t="shared" si="32"/>
        <v>0.13829750901911864</v>
      </c>
      <c r="AA48" s="19">
        <f t="shared" si="33"/>
        <v>0.1961050496372159</v>
      </c>
      <c r="AB48" s="4">
        <f t="shared" si="5"/>
        <v>250.89879098851267</v>
      </c>
      <c r="AC48" s="4">
        <f t="shared" si="6"/>
        <v>23.685233070009264</v>
      </c>
      <c r="AD48" s="4">
        <f t="shared" si="7"/>
        <v>0</v>
      </c>
      <c r="AE48" s="4">
        <f t="shared" si="8"/>
        <v>0</v>
      </c>
      <c r="AF48" s="4">
        <f t="shared" si="9"/>
        <v>0</v>
      </c>
      <c r="AG48" s="4">
        <f t="shared" si="10"/>
        <v>0</v>
      </c>
      <c r="AH48" s="4">
        <f t="shared" si="11"/>
        <v>0</v>
      </c>
      <c r="AI48" s="4">
        <f t="shared" si="12"/>
        <v>274.58402405852195</v>
      </c>
      <c r="AJ48" s="2">
        <f>+EO48*8*(MAX(D$12:D48)-D$12)*(10^9)*8.5136/1000000000</f>
        <v>0.0020329347280396513</v>
      </c>
      <c r="AK48" s="5">
        <f t="shared" si="0"/>
        <v>0.13078236638060942</v>
      </c>
      <c r="AL48" s="5">
        <f t="shared" si="1"/>
        <v>0</v>
      </c>
      <c r="AM48" s="5">
        <f t="shared" si="2"/>
        <v>0</v>
      </c>
      <c r="AN48" s="2">
        <f t="shared" si="13"/>
        <v>0</v>
      </c>
      <c r="AO48" s="2">
        <f t="shared" si="14"/>
        <v>0</v>
      </c>
      <c r="AP48" s="3"/>
      <c r="AQ48" s="4">
        <f>'[1]VehFleetValuSummary'!T42</f>
        <v>377.5338369007194</v>
      </c>
      <c r="AR48" s="23"/>
      <c r="AS48" s="23"/>
      <c r="AT48" s="23"/>
      <c r="AU48" s="23"/>
      <c r="AV48" s="23"/>
      <c r="AW48" s="19"/>
      <c r="AX48" s="19"/>
      <c r="AY48" s="19"/>
      <c r="AZ48" s="19"/>
      <c r="BA48" s="19"/>
      <c r="BB48" s="19"/>
      <c r="BC48" s="19"/>
      <c r="BD48" s="19"/>
      <c r="BE48" s="5">
        <f>'[1]Fltsummary'!AE56</f>
        <v>0.4441415301005718</v>
      </c>
      <c r="BF48" s="5">
        <f>'[1]Fltsummary'!AG56</f>
        <v>0.0844881148606423</v>
      </c>
      <c r="BG48" s="5">
        <f>'[1]Fltsummary'!AJ56</f>
        <v>0</v>
      </c>
      <c r="BH48" s="5">
        <f>'[1]Fltsummary'!AK56</f>
        <v>0</v>
      </c>
      <c r="BI48" s="5">
        <f>'[1]Fltsummary'!AH56</f>
        <v>0</v>
      </c>
      <c r="BJ48" s="5">
        <f>'[1]Fltsummary'!AF56</f>
        <v>0</v>
      </c>
      <c r="BK48" s="5">
        <f>'[1]Fltsummary'!AI56</f>
        <v>0.471370355038786</v>
      </c>
      <c r="BL48" s="5">
        <f>'[1]Fltsummary'!AL56</f>
        <v>0</v>
      </c>
      <c r="BM48" s="3">
        <f>'[1]VMTsummary'!V56</f>
        <v>2149.288577716393</v>
      </c>
      <c r="BN48" s="3">
        <f>'[1]VMTsummary'!W56</f>
        <v>0</v>
      </c>
      <c r="BO48" s="3">
        <f>'[1]VMTsummary'!X56</f>
        <v>388.024464374672</v>
      </c>
      <c r="BP48" s="3">
        <f>'[1]VMTsummary'!Y56</f>
        <v>0</v>
      </c>
      <c r="BQ48" s="3">
        <f>'[1]VMTsummary'!Z56</f>
        <v>2212.6559260155027</v>
      </c>
      <c r="BR48" s="3">
        <f>'[1]VMTsummary'!AA56</f>
        <v>0</v>
      </c>
      <c r="BS48" s="3">
        <f>'[1]VMTsummary'!AB56</f>
        <v>0</v>
      </c>
      <c r="BT48" s="3">
        <f>'[1]VMTsummary'!AC56</f>
        <v>0</v>
      </c>
      <c r="BU48" s="3">
        <f>'[1]VMTsummary'!T56</f>
        <v>4749.968968106568</v>
      </c>
      <c r="BV48" s="3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>
        <f>+'[1]HVY TRK ENERGY'!O96*'[1]HVY TRK ENERGY'!K96</f>
        <v>6.872637089368853</v>
      </c>
      <c r="EF48">
        <f>+'[1]HVY TRK ENERGY'!M96*'[1]HVY TRK ENERGY'!K96</f>
        <v>0.44674128112952183</v>
      </c>
      <c r="EI48" s="4">
        <f aca="true" t="shared" si="49" ref="EI48:EK51">+EI47+(EI$52-EI$47)/5</f>
        <v>0.22338646812782448</v>
      </c>
      <c r="EJ48" s="4">
        <f t="shared" si="49"/>
        <v>0.25185650725100933</v>
      </c>
      <c r="EK48" s="4">
        <f t="shared" si="49"/>
        <v>0.30612633236465214</v>
      </c>
      <c r="EL48" s="4">
        <f>+EL47+(EL$52-EL$47)/5</f>
        <v>0.4814146955074987</v>
      </c>
      <c r="EM48" s="4">
        <f aca="true" t="shared" si="50" ref="EM48:EN51">+EM47+(EM$52-EM$47)/5</f>
        <v>0.2609435304348599</v>
      </c>
      <c r="EN48" s="4">
        <f t="shared" si="50"/>
        <v>0.3101580037387806</v>
      </c>
      <c r="EO48" s="4">
        <f>+EO47+(EO$52-EO$47)/5</f>
        <v>0.3821460394997208</v>
      </c>
      <c r="EP48" s="4">
        <f aca="true" t="shared" si="51" ref="EP48:EQ51">+EP47+(EP$52-EP$47)/5</f>
        <v>1.8986496105240038</v>
      </c>
      <c r="EQ48" s="4">
        <f t="shared" si="51"/>
        <v>1.3203052985093673</v>
      </c>
      <c r="ES48" s="4">
        <f aca="true" t="shared" si="52" ref="ES48:EW51">+ES47+(ES$52-ES$47)/5</f>
        <v>18.971359999999997</v>
      </c>
      <c r="ET48" s="4">
        <f t="shared" si="52"/>
        <v>16.879839999999998</v>
      </c>
      <c r="EU48" s="4">
        <f t="shared" si="52"/>
        <v>21.556959999999997</v>
      </c>
      <c r="EV48" s="4">
        <f t="shared" si="52"/>
        <v>55.24955640000007</v>
      </c>
      <c r="EW48" s="4">
        <f t="shared" si="52"/>
        <v>46.18783200000006</v>
      </c>
      <c r="EX48" s="4">
        <f aca="true" t="shared" si="53" ref="EX48:EY51">+EX47+(EX$52-EX$47)/5</f>
        <v>55.27886340000007</v>
      </c>
      <c r="EY48" s="4">
        <f t="shared" si="53"/>
        <v>55.1648</v>
      </c>
    </row>
    <row r="49" spans="1:155" ht="12.75">
      <c r="A49">
        <v>2047</v>
      </c>
      <c r="B49" s="19">
        <f>+'[1]LT ICE'!AI87+'[1]LT SI HEV GAS'!AI87+'[1]LT SI PHEV'!AI87-'[1]LT SI PHEV'!BC87+'[1]LT D PHEV'!AI87-'[1]LT D PHEV'!BC87+'[1]auto ICE'!AI87+'[1]auto SI HEV Gas'!AI87+'[1]auto SI PHEV'!AI87-'[1]auto SI PHEV'!BC87+'[1]auto D PHEV'!AI87-'[1]auto D PHEV'!BC87</f>
        <v>13.293010197684065</v>
      </c>
      <c r="C49" s="19">
        <f>+'[1]LT Dsl'!AI87+'[1]auto Dsl'!AI87</f>
        <v>1.36869487861965</v>
      </c>
      <c r="D49" s="25">
        <f>+'[1]auto CNG'!AI87+'[1]LT CNG'!AI87</f>
        <v>0</v>
      </c>
      <c r="E49" s="25">
        <f>+'[1]auto FCV'!AI87+'[1]LT FCV'!AI87</f>
        <v>0</v>
      </c>
      <c r="F49" s="25">
        <f>'[1]auto SI PHEV'!BC87+'[1]LT SI PHEV'!BC87</f>
        <v>0</v>
      </c>
      <c r="G49" s="25">
        <f>'[1]auto D PHEV'!BC87+'[1]LT D PHEV'!BC87</f>
        <v>0</v>
      </c>
      <c r="H49" s="25">
        <f>'[1]auto EV'!AI87+'[1]LT EV'!AI87</f>
        <v>0</v>
      </c>
      <c r="I49" s="25">
        <f t="shared" si="3"/>
        <v>14.661705076303715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9">
        <f t="shared" si="4"/>
        <v>0.0577985331606249</v>
      </c>
      <c r="Z49" s="19">
        <f t="shared" si="32"/>
        <v>0.13660376668997326</v>
      </c>
      <c r="AA49" s="19">
        <f t="shared" si="33"/>
        <v>0.19440229985059815</v>
      </c>
      <c r="AB49" s="4">
        <f t="shared" si="5"/>
        <v>253.76250123297294</v>
      </c>
      <c r="AC49" s="4">
        <f t="shared" si="6"/>
        <v>23.213722114931</v>
      </c>
      <c r="AD49" s="4">
        <f t="shared" si="7"/>
        <v>0</v>
      </c>
      <c r="AE49" s="4">
        <f t="shared" si="8"/>
        <v>0</v>
      </c>
      <c r="AF49" s="4">
        <f t="shared" si="9"/>
        <v>0</v>
      </c>
      <c r="AG49" s="4">
        <f t="shared" si="10"/>
        <v>0</v>
      </c>
      <c r="AH49" s="4">
        <f t="shared" si="11"/>
        <v>0</v>
      </c>
      <c r="AI49" s="4">
        <f t="shared" si="12"/>
        <v>276.97622334790395</v>
      </c>
      <c r="AJ49" s="2">
        <f>+EO49*8*(MAX(D$12:D49)-D$12)*(10^9)*8.5136/1000000000</f>
        <v>0.0020329347280396513</v>
      </c>
      <c r="AK49" s="5">
        <f t="shared" si="0"/>
        <v>0.13078236638060942</v>
      </c>
      <c r="AL49" s="5">
        <f t="shared" si="1"/>
        <v>0</v>
      </c>
      <c r="AM49" s="5">
        <f t="shared" si="2"/>
        <v>0</v>
      </c>
      <c r="AN49" s="2">
        <f t="shared" si="13"/>
        <v>0</v>
      </c>
      <c r="AO49" s="2">
        <f t="shared" si="14"/>
        <v>0</v>
      </c>
      <c r="AP49" s="3"/>
      <c r="AQ49" s="4">
        <f>'[1]VehFleetValuSummary'!T43</f>
        <v>376.2175915089556</v>
      </c>
      <c r="AR49" s="23"/>
      <c r="AS49" s="23"/>
      <c r="AT49" s="23"/>
      <c r="AU49" s="23"/>
      <c r="AV49" s="23"/>
      <c r="AW49" s="19"/>
      <c r="AX49" s="19"/>
      <c r="AY49" s="19"/>
      <c r="AZ49" s="19"/>
      <c r="BA49" s="19"/>
      <c r="BB49" s="19"/>
      <c r="BC49" s="19"/>
      <c r="BD49" s="19"/>
      <c r="BE49" s="5">
        <f>'[1]Fltsummary'!AE57</f>
        <v>0.44572766941757785</v>
      </c>
      <c r="BF49" s="5">
        <f>'[1]Fltsummary'!AG57</f>
        <v>0.08228629080172169</v>
      </c>
      <c r="BG49" s="5">
        <f>'[1]Fltsummary'!AJ57</f>
        <v>0</v>
      </c>
      <c r="BH49" s="5">
        <f>'[1]Fltsummary'!AK57</f>
        <v>0</v>
      </c>
      <c r="BI49" s="5">
        <f>'[1]Fltsummary'!AH57</f>
        <v>0</v>
      </c>
      <c r="BJ49" s="5">
        <f>'[1]Fltsummary'!AF57</f>
        <v>0</v>
      </c>
      <c r="BK49" s="5">
        <f>'[1]Fltsummary'!AI57</f>
        <v>0.4719860397807004</v>
      </c>
      <c r="BL49" s="5">
        <f>'[1]Fltsummary'!AL57</f>
        <v>0</v>
      </c>
      <c r="BM49" s="3">
        <f>'[1]VMTsummary'!V57</f>
        <v>2175.484181104528</v>
      </c>
      <c r="BN49" s="3">
        <f>'[1]VMTsummary'!W57</f>
        <v>0</v>
      </c>
      <c r="BO49" s="3">
        <f>'[1]VMTsummary'!X57</f>
        <v>381.5042918912838</v>
      </c>
      <c r="BP49" s="3">
        <f>'[1]VMTsummary'!Y57</f>
        <v>0</v>
      </c>
      <c r="BQ49" s="3">
        <f>'[1]VMTsummary'!Z57</f>
        <v>2235.1093226034936</v>
      </c>
      <c r="BR49" s="3">
        <f>'[1]VMTsummary'!AA57</f>
        <v>0</v>
      </c>
      <c r="BS49" s="3">
        <f>'[1]VMTsummary'!AB57</f>
        <v>0</v>
      </c>
      <c r="BT49" s="3">
        <f>'[1]VMTsummary'!AC57</f>
        <v>0</v>
      </c>
      <c r="BU49" s="3">
        <f>'[1]VMTsummary'!T57</f>
        <v>4792.097795599306</v>
      </c>
      <c r="BV49" s="3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>
        <f>+'[1]HVY TRK ENERGY'!O97*'[1]HVY TRK ENERGY'!K97</f>
        <v>6.928545943868752</v>
      </c>
      <c r="EF49">
        <f>+'[1]HVY TRK ENERGY'!M97*'[1]HVY TRK ENERGY'!K97</f>
        <v>0.44797075463800606</v>
      </c>
      <c r="EI49" s="4">
        <f t="shared" si="49"/>
        <v>0.20436270054372144</v>
      </c>
      <c r="EJ49" s="4">
        <f t="shared" si="49"/>
        <v>0.23050194942743427</v>
      </c>
      <c r="EK49" s="4">
        <f t="shared" si="49"/>
        <v>0.2802882797640102</v>
      </c>
      <c r="EL49" s="4">
        <f>+EL48+(EL$52-EL$47)/5</f>
        <v>0.4664119594160835</v>
      </c>
      <c r="EM49" s="4">
        <f t="shared" si="50"/>
        <v>0.2431060384975229</v>
      </c>
      <c r="EN49" s="4">
        <f t="shared" si="50"/>
        <v>0.2842922637533906</v>
      </c>
      <c r="EO49" s="4">
        <f>+EO48+(EO$52-EO$47)/5</f>
        <v>0.3821460394997208</v>
      </c>
      <c r="EP49" s="4">
        <f t="shared" si="51"/>
        <v>1.8986496105240038</v>
      </c>
      <c r="EQ49" s="4">
        <f t="shared" si="51"/>
        <v>1.3203052985093673</v>
      </c>
      <c r="ES49" s="4">
        <f t="shared" si="52"/>
        <v>19.089919999999996</v>
      </c>
      <c r="ET49" s="4">
        <f t="shared" si="52"/>
        <v>16.960479999999997</v>
      </c>
      <c r="EU49" s="4">
        <f t="shared" si="52"/>
        <v>21.808319999999995</v>
      </c>
      <c r="EV49" s="4">
        <f t="shared" si="52"/>
        <v>55.753636800000066</v>
      </c>
      <c r="EW49" s="4">
        <f t="shared" si="52"/>
        <v>46.539516000000056</v>
      </c>
      <c r="EX49" s="4">
        <f t="shared" si="53"/>
        <v>55.78294380000007</v>
      </c>
      <c r="EY49" s="4">
        <f t="shared" si="53"/>
        <v>55.552</v>
      </c>
    </row>
    <row r="50" spans="1:155" ht="12.75">
      <c r="A50">
        <v>2048</v>
      </c>
      <c r="B50" s="19">
        <f>+'[1]LT ICE'!AI88+'[1]LT SI HEV GAS'!AI88+'[1]LT SI PHEV'!AI88-'[1]LT SI PHEV'!BC88+'[1]LT D PHEV'!AI88-'[1]LT D PHEV'!BC88+'[1]auto ICE'!AI88+'[1]auto SI HEV Gas'!AI88+'[1]auto SI PHEV'!AI88-'[1]auto SI PHEV'!BC88+'[1]auto D PHEV'!AI88-'[1]auto D PHEV'!BC88</f>
        <v>13.35481846581942</v>
      </c>
      <c r="C50" s="19">
        <f>+'[1]LT Dsl'!AI88+'[1]auto Dsl'!AI88</f>
        <v>1.3344367497091911</v>
      </c>
      <c r="D50" s="25">
        <f>+'[1]auto CNG'!AI88+'[1]LT CNG'!AI88</f>
        <v>0</v>
      </c>
      <c r="E50" s="25">
        <f>+'[1]auto FCV'!AI88+'[1]LT FCV'!AI88</f>
        <v>0</v>
      </c>
      <c r="F50" s="25">
        <f>'[1]auto SI PHEV'!BC88+'[1]LT SI PHEV'!BC88</f>
        <v>0</v>
      </c>
      <c r="G50" s="25">
        <f>'[1]auto D PHEV'!BC88+'[1]LT D PHEV'!BC88</f>
        <v>0</v>
      </c>
      <c r="H50" s="25">
        <f>'[1]auto EV'!AI88+'[1]LT EV'!AI88</f>
        <v>0</v>
      </c>
      <c r="I50" s="25">
        <f t="shared" si="3"/>
        <v>14.689255215528611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9">
        <f t="shared" si="4"/>
        <v>0.05778364486738485</v>
      </c>
      <c r="Z50" s="19">
        <f t="shared" si="32"/>
        <v>0.13498287917450888</v>
      </c>
      <c r="AA50" s="19">
        <f t="shared" si="33"/>
        <v>0.19276652404189373</v>
      </c>
      <c r="AB50" s="4">
        <f t="shared" si="5"/>
        <v>256.52576340432296</v>
      </c>
      <c r="AC50" s="4">
        <f t="shared" si="6"/>
        <v>22.740296784204286</v>
      </c>
      <c r="AD50" s="4">
        <f t="shared" si="7"/>
        <v>0</v>
      </c>
      <c r="AE50" s="4">
        <f t="shared" si="8"/>
        <v>0</v>
      </c>
      <c r="AF50" s="4">
        <f t="shared" si="9"/>
        <v>0</v>
      </c>
      <c r="AG50" s="4">
        <f t="shared" si="10"/>
        <v>0</v>
      </c>
      <c r="AH50" s="4">
        <f t="shared" si="11"/>
        <v>0</v>
      </c>
      <c r="AI50" s="4">
        <f t="shared" si="12"/>
        <v>279.26606018852726</v>
      </c>
      <c r="AJ50" s="2">
        <f>+EO50*8*(MAX(D$12:D50)-D$12)*(10^9)*8.5136/1000000000</f>
        <v>0.0020329347280396513</v>
      </c>
      <c r="AK50" s="5">
        <f t="shared" si="0"/>
        <v>0.13078236638060942</v>
      </c>
      <c r="AL50" s="5">
        <f t="shared" si="1"/>
        <v>0</v>
      </c>
      <c r="AM50" s="5">
        <f t="shared" si="2"/>
        <v>0</v>
      </c>
      <c r="AN50" s="2">
        <f t="shared" si="13"/>
        <v>0</v>
      </c>
      <c r="AO50" s="2">
        <f t="shared" si="14"/>
        <v>0</v>
      </c>
      <c r="AP50" s="3"/>
      <c r="AQ50" s="4">
        <f>'[1]VehFleetValuSummary'!T44</f>
        <v>374.92350164076964</v>
      </c>
      <c r="AR50" s="23"/>
      <c r="AS50" s="23"/>
      <c r="AT50" s="23"/>
      <c r="AU50" s="23"/>
      <c r="AV50" s="23"/>
      <c r="AW50" s="19"/>
      <c r="AX50" s="19"/>
      <c r="AY50" s="19"/>
      <c r="AZ50" s="19"/>
      <c r="BA50" s="19"/>
      <c r="BB50" s="19"/>
      <c r="BC50" s="19"/>
      <c r="BD50" s="19"/>
      <c r="BE50" s="5">
        <f>'[1]Fltsummary'!AE58</f>
        <v>0.4472852886844429</v>
      </c>
      <c r="BF50" s="5">
        <f>'[1]Fltsummary'!AG58</f>
        <v>0.08014431633165797</v>
      </c>
      <c r="BG50" s="5">
        <f>'[1]Fltsummary'!AJ58</f>
        <v>0</v>
      </c>
      <c r="BH50" s="5">
        <f>'[1]Fltsummary'!AK58</f>
        <v>0</v>
      </c>
      <c r="BI50" s="5">
        <f>'[1]Fltsummary'!AH58</f>
        <v>0</v>
      </c>
      <c r="BJ50" s="5">
        <f>'[1]Fltsummary'!AF58</f>
        <v>0</v>
      </c>
      <c r="BK50" s="5">
        <f>'[1]Fltsummary'!AI58</f>
        <v>0.4725703949838991</v>
      </c>
      <c r="BL50" s="5">
        <f>'[1]Fltsummary'!AL58</f>
        <v>0</v>
      </c>
      <c r="BM50" s="3">
        <f>'[1]VMTsummary'!V58</f>
        <v>2201.1151414792143</v>
      </c>
      <c r="BN50" s="3">
        <f>'[1]VMTsummary'!W58</f>
        <v>0</v>
      </c>
      <c r="BO50" s="3">
        <f>'[1]VMTsummary'!X58</f>
        <v>374.9523097455052</v>
      </c>
      <c r="BP50" s="3">
        <f>'[1]VMTsummary'!Y58</f>
        <v>0</v>
      </c>
      <c r="BQ50" s="3">
        <f>'[1]VMTsummary'!Z58</f>
        <v>2256.8928237709306</v>
      </c>
      <c r="BR50" s="3">
        <f>'[1]VMTsummary'!AA58</f>
        <v>0</v>
      </c>
      <c r="BS50" s="3">
        <f>'[1]VMTsummary'!AB58</f>
        <v>0</v>
      </c>
      <c r="BT50" s="3">
        <f>'[1]VMTsummary'!AC58</f>
        <v>0</v>
      </c>
      <c r="BU50" s="3">
        <f>'[1]VMTsummary'!T58</f>
        <v>4832.96027499565</v>
      </c>
      <c r="BV50" s="3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>
        <f>+'[1]HVY TRK ENERGY'!O98*'[1]HVY TRK ENERGY'!K98</f>
        <v>6.993415209148996</v>
      </c>
      <c r="EF50">
        <f>+'[1]HVY TRK ENERGY'!M98*'[1]HVY TRK ENERGY'!K98</f>
        <v>0.449507657078559</v>
      </c>
      <c r="EI50" s="4">
        <f t="shared" si="49"/>
        <v>0.1853389329596184</v>
      </c>
      <c r="EJ50" s="4">
        <f t="shared" si="49"/>
        <v>0.2091473916038592</v>
      </c>
      <c r="EK50" s="4">
        <f t="shared" si="49"/>
        <v>0.2544502271633683</v>
      </c>
      <c r="EL50" s="4">
        <f>+EL49+(EL$52-EL$47)/5</f>
        <v>0.45140922332466826</v>
      </c>
      <c r="EM50" s="4">
        <f t="shared" si="50"/>
        <v>0.2252685465601859</v>
      </c>
      <c r="EN50" s="4">
        <f t="shared" si="50"/>
        <v>0.2584265237680006</v>
      </c>
      <c r="EO50" s="4">
        <f>+EO49+(EO$52-EO$47)/5</f>
        <v>0.3821460394997208</v>
      </c>
      <c r="EP50" s="4">
        <f t="shared" si="51"/>
        <v>1.8986496105240038</v>
      </c>
      <c r="EQ50" s="4">
        <f t="shared" si="51"/>
        <v>1.3203052985093673</v>
      </c>
      <c r="ES50" s="4">
        <f t="shared" si="52"/>
        <v>19.208479999999994</v>
      </c>
      <c r="ET50" s="4">
        <f t="shared" si="52"/>
        <v>17.041119999999996</v>
      </c>
      <c r="EU50" s="4">
        <f t="shared" si="52"/>
        <v>22.059679999999993</v>
      </c>
      <c r="EV50" s="4">
        <f t="shared" si="52"/>
        <v>56.257717200000066</v>
      </c>
      <c r="EW50" s="4">
        <f t="shared" si="52"/>
        <v>46.891200000000055</v>
      </c>
      <c r="EX50" s="4">
        <f t="shared" si="53"/>
        <v>56.28702420000007</v>
      </c>
      <c r="EY50" s="4">
        <f t="shared" si="53"/>
        <v>55.9392</v>
      </c>
    </row>
    <row r="51" spans="1:155" ht="12.75">
      <c r="A51">
        <v>2049</v>
      </c>
      <c r="B51" s="19">
        <f>+'[1]LT ICE'!AI89+'[1]LT SI HEV GAS'!AI89+'[1]LT SI PHEV'!AI89-'[1]LT SI PHEV'!BC89+'[1]LT D PHEV'!AI89-'[1]LT D PHEV'!BC89+'[1]auto ICE'!AI89+'[1]auto SI HEV Gas'!AI89+'[1]auto SI PHEV'!AI89-'[1]auto SI PHEV'!BC89+'[1]auto D PHEV'!AI89-'[1]auto D PHEV'!BC89</f>
        <v>13.411476726822213</v>
      </c>
      <c r="C51" s="19">
        <f>+'[1]LT Dsl'!AI89+'[1]auto Dsl'!AI89</f>
        <v>1.3004709567089114</v>
      </c>
      <c r="D51" s="25">
        <f>+'[1]auto CNG'!AI89+'[1]LT CNG'!AI89</f>
        <v>0</v>
      </c>
      <c r="E51" s="25">
        <f>+'[1]auto FCV'!AI89+'[1]LT FCV'!AI89</f>
        <v>0</v>
      </c>
      <c r="F51" s="25">
        <f>'[1]auto SI PHEV'!BC89+'[1]LT SI PHEV'!BC89</f>
        <v>0</v>
      </c>
      <c r="G51" s="25">
        <f>'[1]auto D PHEV'!BC89+'[1]LT D PHEV'!BC89</f>
        <v>0</v>
      </c>
      <c r="H51" s="25">
        <f>'[1]auto EV'!AI89+'[1]LT EV'!AI89</f>
        <v>0</v>
      </c>
      <c r="I51" s="25">
        <f t="shared" si="3"/>
        <v>14.711947683531125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9">
        <f t="shared" si="4"/>
        <v>0.05775954413372086</v>
      </c>
      <c r="Z51" s="19">
        <f t="shared" si="32"/>
        <v>0.1334388892667144</v>
      </c>
      <c r="AA51" s="19">
        <f t="shared" si="33"/>
        <v>0.19119843340043527</v>
      </c>
      <c r="AB51" s="4">
        <f t="shared" si="5"/>
        <v>259.2041471583619</v>
      </c>
      <c r="AC51" s="4">
        <f t="shared" si="6"/>
        <v>22.266351607740365</v>
      </c>
      <c r="AD51" s="4">
        <f t="shared" si="7"/>
        <v>0</v>
      </c>
      <c r="AE51" s="4">
        <f t="shared" si="8"/>
        <v>0</v>
      </c>
      <c r="AF51" s="4">
        <f t="shared" si="9"/>
        <v>0</v>
      </c>
      <c r="AG51" s="4">
        <f t="shared" si="10"/>
        <v>0</v>
      </c>
      <c r="AH51" s="4">
        <f t="shared" si="11"/>
        <v>0</v>
      </c>
      <c r="AI51" s="4">
        <f t="shared" si="12"/>
        <v>281.47049876610225</v>
      </c>
      <c r="AJ51" s="2">
        <f>+EO51*8*(MAX(D$12:D51)-D$12)*(10^9)*8.5136/1000000000</f>
        <v>0.0020329347280396513</v>
      </c>
      <c r="AK51" s="5">
        <f t="shared" si="0"/>
        <v>0.13078236638060942</v>
      </c>
      <c r="AL51" s="5">
        <f t="shared" si="1"/>
        <v>0</v>
      </c>
      <c r="AM51" s="5">
        <f t="shared" si="2"/>
        <v>0</v>
      </c>
      <c r="AN51" s="2">
        <f t="shared" si="13"/>
        <v>0</v>
      </c>
      <c r="AO51" s="2">
        <f t="shared" si="14"/>
        <v>0</v>
      </c>
      <c r="AP51" s="3"/>
      <c r="AQ51" s="4">
        <f>'[1]VehFleetValuSummary'!T45</f>
        <v>373.71651971871296</v>
      </c>
      <c r="AR51" s="23"/>
      <c r="AS51" s="23"/>
      <c r="AT51" s="23"/>
      <c r="AU51" s="23"/>
      <c r="AV51" s="23"/>
      <c r="AW51" s="19"/>
      <c r="AX51" s="19"/>
      <c r="AY51" s="19"/>
      <c r="AZ51" s="19"/>
      <c r="BA51" s="19"/>
      <c r="BB51" s="19"/>
      <c r="BC51" s="19"/>
      <c r="BD51" s="19"/>
      <c r="BE51" s="5">
        <f>'[1]Fltsummary'!AE59</f>
        <v>0.4488191255045681</v>
      </c>
      <c r="BF51" s="5">
        <f>'[1]Fltsummary'!AG59</f>
        <v>0.07805748161304085</v>
      </c>
      <c r="BG51" s="5">
        <f>'[1]Fltsummary'!AJ59</f>
        <v>0</v>
      </c>
      <c r="BH51" s="5">
        <f>'[1]Fltsummary'!AK59</f>
        <v>0</v>
      </c>
      <c r="BI51" s="5">
        <f>'[1]Fltsummary'!AH59</f>
        <v>0</v>
      </c>
      <c r="BJ51" s="5">
        <f>'[1]Fltsummary'!AF59</f>
        <v>0</v>
      </c>
      <c r="BK51" s="5">
        <f>'[1]Fltsummary'!AI59</f>
        <v>0.473123392882391</v>
      </c>
      <c r="BL51" s="5">
        <f>'[1]Fltsummary'!AL59</f>
        <v>0</v>
      </c>
      <c r="BM51" s="3">
        <f>'[1]VMTsummary'!V59</f>
        <v>2226.4604113688083</v>
      </c>
      <c r="BN51" s="3">
        <f>'[1]VMTsummary'!W59</f>
        <v>0</v>
      </c>
      <c r="BO51" s="3">
        <f>'[1]VMTsummary'!X59</f>
        <v>368.40394390169837</v>
      </c>
      <c r="BP51" s="3">
        <f>'[1]VMTsummary'!Y59</f>
        <v>0</v>
      </c>
      <c r="BQ51" s="3">
        <f>'[1]VMTsummary'!Z59</f>
        <v>2278.2783086407853</v>
      </c>
      <c r="BR51" s="3">
        <f>'[1]VMTsummary'!AA59</f>
        <v>0</v>
      </c>
      <c r="BS51" s="3">
        <f>'[1]VMTsummary'!AB59</f>
        <v>0</v>
      </c>
      <c r="BT51" s="3">
        <f>'[1]VMTsummary'!AC59</f>
        <v>0</v>
      </c>
      <c r="BU51" s="3">
        <f>'[1]VMTsummary'!T59</f>
        <v>4873.1426639112915</v>
      </c>
      <c r="BV51" s="3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>
        <f>+'[1]HVY TRK ENERGY'!O99*'[1]HVY TRK ENERGY'!K99</f>
        <v>7.0634938000641565</v>
      </c>
      <c r="EF51">
        <f>+'[1]HVY TRK ENERGY'!M99*'[1]HVY TRK ENERGY'!K99</f>
        <v>0.45112946081822997</v>
      </c>
      <c r="EI51" s="4">
        <f>+EI50+(EI$52-EI$47)/5</f>
        <v>0.16631516537551536</v>
      </c>
      <c r="EJ51" s="4">
        <f t="shared" si="49"/>
        <v>0.18779283378028414</v>
      </c>
      <c r="EK51" s="4">
        <f t="shared" si="49"/>
        <v>0.22861217456272637</v>
      </c>
      <c r="EL51" s="4">
        <f>+EL50+(EL$52-EL$47)/5</f>
        <v>0.43640648723325304</v>
      </c>
      <c r="EM51" s="4">
        <f t="shared" si="50"/>
        <v>0.20743105462284891</v>
      </c>
      <c r="EN51" s="4">
        <f t="shared" si="50"/>
        <v>0.23256078378261066</v>
      </c>
      <c r="EO51" s="4">
        <f>+EO50+(EO$52-EO$47)/5</f>
        <v>0.3821460394997208</v>
      </c>
      <c r="EP51" s="4">
        <f t="shared" si="51"/>
        <v>1.8986496105240038</v>
      </c>
      <c r="EQ51" s="4">
        <f t="shared" si="51"/>
        <v>1.3203052985093673</v>
      </c>
      <c r="ES51" s="4">
        <f t="shared" si="52"/>
        <v>19.327039999999993</v>
      </c>
      <c r="ET51" s="4">
        <f t="shared" si="52"/>
        <v>17.121759999999995</v>
      </c>
      <c r="EU51" s="4">
        <f t="shared" si="52"/>
        <v>22.31103999999999</v>
      </c>
      <c r="EV51" s="4">
        <f t="shared" si="52"/>
        <v>56.761797600000065</v>
      </c>
      <c r="EW51" s="4">
        <f t="shared" si="52"/>
        <v>47.24288400000005</v>
      </c>
      <c r="EX51" s="4">
        <f t="shared" si="53"/>
        <v>56.79110460000007</v>
      </c>
      <c r="EY51" s="4">
        <f t="shared" si="53"/>
        <v>56.3264</v>
      </c>
    </row>
    <row r="52" spans="1:155" ht="12.75">
      <c r="A52">
        <v>2050</v>
      </c>
      <c r="B52" s="19">
        <f>+'[1]LT ICE'!AI90+'[1]LT SI HEV GAS'!AI90+'[1]LT SI PHEV'!AI90-'[1]LT SI PHEV'!BC90+'[1]LT D PHEV'!AI90-'[1]LT D PHEV'!BC90+'[1]auto ICE'!AI90+'[1]auto SI HEV Gas'!AI90+'[1]auto SI PHEV'!AI90-'[1]auto SI PHEV'!BC90+'[1]auto D PHEV'!AI90-'[1]auto D PHEV'!BC90</f>
        <v>13.46266727932467</v>
      </c>
      <c r="C52" s="19">
        <f>+'[1]LT Dsl'!AI90+'[1]auto Dsl'!AI90</f>
        <v>1.2667438728699938</v>
      </c>
      <c r="D52" s="25">
        <f>+'[1]auto CNG'!AI90+'[1]LT CNG'!AI90</f>
        <v>0</v>
      </c>
      <c r="E52" s="25">
        <f>+'[1]auto FCV'!AI90+'[1]LT FCV'!AI90</f>
        <v>0</v>
      </c>
      <c r="F52" s="25">
        <f>'[1]auto SI PHEV'!BC90+'[1]LT SI PHEV'!BC90</f>
        <v>0</v>
      </c>
      <c r="G52" s="25">
        <f>'[1]auto D PHEV'!BC90+'[1]LT D PHEV'!BC90</f>
        <v>0</v>
      </c>
      <c r="H52" s="25">
        <f>'[1]auto EV'!AI90+'[1]LT EV'!AI90</f>
        <v>0</v>
      </c>
      <c r="I52" s="25">
        <f t="shared" si="3"/>
        <v>14.729411152194663</v>
      </c>
      <c r="J52" s="25">
        <f>MIN(0.95,DT52/(EF52+B52))</f>
        <v>0.09111997599510414</v>
      </c>
      <c r="K52" s="25">
        <f>MIN(0.95,DU52/(EF52+B52))</f>
        <v>0.41357514870190126</v>
      </c>
      <c r="L52" s="25">
        <f>MIN(0.95,DV52/(EF52+B52))</f>
        <v>0.5516783794831398</v>
      </c>
      <c r="M52" s="25">
        <f>+DW52/($EE52+$C52)</f>
        <v>0.010063975156747673</v>
      </c>
      <c r="N52" s="25">
        <f>+DX52/($EE52+$C52)</f>
        <v>0.04286970058666464</v>
      </c>
      <c r="O52" s="25">
        <f>+DY52/($EE52+$C52)</f>
        <v>0.04286970058666464</v>
      </c>
      <c r="P52" s="25">
        <f>SUMPRODUCT($D$4:$H$4,$D52:$H52)+J52*$B52*$J$4+(1-J52)*$B52*$B$4+M52*$C52*$M$4+(1-M52)*$C$4*$C52</f>
        <v>353.8246765729003</v>
      </c>
      <c r="Q52" s="25">
        <f>SUMPRODUCT($D$4:$H$4,$D52:$H52)+K52*$B52*$K$4+(1-K52)*$B52*$B$4+N52*$C52*$M$4+(1-N52)*$C$4*$C52</f>
        <v>244.01993043372147</v>
      </c>
      <c r="R52" s="25">
        <f>SUMPRODUCT($D$4:$H$4,$D52:$H52)+L52*$B52*$L$4+(1-L52)*$B52*$B$4+O52*$C52*$M$4+(1-O52)*$C$4*$C52</f>
        <v>207.19557013720618</v>
      </c>
      <c r="S52" s="25">
        <f>P52/$I52</f>
        <v>24.021644376474676</v>
      </c>
      <c r="T52" s="25">
        <f>Q52/$I52</f>
        <v>16.56684900111318</v>
      </c>
      <c r="U52" s="25">
        <f>R52/$I52</f>
        <v>14.06679248724307</v>
      </c>
      <c r="V52" s="25">
        <f>P52/$BU52</f>
        <v>0.07202785880397591</v>
      </c>
      <c r="W52" s="25">
        <f>Q52/$BU52</f>
        <v>0.049674978197895125</v>
      </c>
      <c r="X52" s="25">
        <f>R52/$BU52</f>
        <v>0.04217866717268698</v>
      </c>
      <c r="Y52" s="9">
        <f t="shared" si="4"/>
        <v>0.05772833372399643</v>
      </c>
      <c r="Z52" s="19">
        <f t="shared" si="32"/>
        <v>0.13196950119924455</v>
      </c>
      <c r="AA52" s="19">
        <f>+Y52+Z52</f>
        <v>0.189697834923241</v>
      </c>
      <c r="AB52" s="4">
        <f t="shared" si="5"/>
        <v>261.78964284683576</v>
      </c>
      <c r="AC52" s="4">
        <f t="shared" si="6"/>
        <v>21.79103479865878</v>
      </c>
      <c r="AD52" s="4">
        <f t="shared" si="7"/>
        <v>0</v>
      </c>
      <c r="AE52" s="4">
        <f t="shared" si="8"/>
        <v>0</v>
      </c>
      <c r="AF52" s="4">
        <f t="shared" si="9"/>
        <v>0</v>
      </c>
      <c r="AG52" s="4">
        <f t="shared" si="10"/>
        <v>0</v>
      </c>
      <c r="AH52" s="4">
        <f t="shared" si="11"/>
        <v>0</v>
      </c>
      <c r="AI52" s="4">
        <f t="shared" si="12"/>
        <v>283.5806776454945</v>
      </c>
      <c r="AJ52" s="2">
        <f>+EO52*8*(MAX(D$12:D52)-D$12)*(10^9)*8.5136/1000000000</f>
        <v>0.0020329347280396513</v>
      </c>
      <c r="AK52" s="5">
        <f t="shared" si="0"/>
        <v>0.13078236638060942</v>
      </c>
      <c r="AL52" s="5">
        <f t="shared" si="1"/>
        <v>0</v>
      </c>
      <c r="AM52" s="5">
        <f t="shared" si="2"/>
        <v>0</v>
      </c>
      <c r="AN52" s="2">
        <f t="shared" si="13"/>
        <v>0</v>
      </c>
      <c r="AO52" s="2">
        <f t="shared" si="14"/>
        <v>0</v>
      </c>
      <c r="AP52" s="3">
        <f>'[2]VehPrice'!$AS$132</f>
        <v>491.94231837087955</v>
      </c>
      <c r="AQ52" s="4">
        <f>'[1]VehFleetValuSummary'!T46</f>
        <v>372.57348206832273</v>
      </c>
      <c r="AR52" s="23">
        <f>'[2]VehPrice'!$AS$73</f>
        <v>20255.78366588599</v>
      </c>
      <c r="AS52" s="23">
        <f>'[2]VehPrice'!$AS$87</f>
        <v>23804.38759835519</v>
      </c>
      <c r="AT52" s="23">
        <f>'[2]VehPrice'!$AS$101</f>
        <v>20933.234392780585</v>
      </c>
      <c r="AU52" s="23">
        <f>'[2]VehPrice'!$AS$115</f>
        <v>21880.15431700361</v>
      </c>
      <c r="AV52" s="23">
        <f>'[2]VehPrice'!$AS$129</f>
        <v>28727.197943278927</v>
      </c>
      <c r="AW52" s="19">
        <f>'[2]Mkt Shares'!$AS$6</f>
        <v>0.46128631530783953</v>
      </c>
      <c r="AX52" s="19">
        <f>'[2]Mkt Shares'!$AS$7</f>
        <v>0.06197995671839471</v>
      </c>
      <c r="AY52" s="19">
        <f>'[2]Mkt Shares'!$AS$8</f>
        <v>0</v>
      </c>
      <c r="AZ52" s="19">
        <f>'[2]Mkt Shares'!$AS$9</f>
        <v>0</v>
      </c>
      <c r="BA52" s="19">
        <f>'[2]Mkt Shares'!$AS$11</f>
        <v>0</v>
      </c>
      <c r="BB52" s="19">
        <f>'[2]Mkt Shares'!$AS$12</f>
        <v>0</v>
      </c>
      <c r="BC52" s="19">
        <f>'[2]Mkt Shares'!$AS$13</f>
        <v>0.4767337279737658</v>
      </c>
      <c r="BD52" s="19">
        <f>'[2]Mkt Shares'!$AS$14</f>
        <v>0</v>
      </c>
      <c r="BE52" s="5">
        <f>'[1]Fltsummary'!AE60</f>
        <v>0.45033318715712245</v>
      </c>
      <c r="BF52" s="5">
        <f>'[1]Fltsummary'!AG60</f>
        <v>0.0760220404784035</v>
      </c>
      <c r="BG52" s="5">
        <f>'[1]Fltsummary'!AJ60</f>
        <v>0</v>
      </c>
      <c r="BH52" s="5">
        <f>'[1]Fltsummary'!AK60</f>
        <v>0</v>
      </c>
      <c r="BI52" s="5">
        <f>'[1]Fltsummary'!AH60</f>
        <v>0</v>
      </c>
      <c r="BJ52" s="5">
        <f>'[1]Fltsummary'!AF60</f>
        <v>0</v>
      </c>
      <c r="BK52" s="5">
        <f>'[1]Fltsummary'!AI60</f>
        <v>0.47364477236447416</v>
      </c>
      <c r="BL52" s="5">
        <f>'[1]Fltsummary'!AL60</f>
        <v>0</v>
      </c>
      <c r="BM52" s="3">
        <f>'[1]VMTsummary'!V60</f>
        <v>2251.388576424724</v>
      </c>
      <c r="BN52" s="3">
        <f>'[1]VMTsummary'!W60</f>
        <v>0</v>
      </c>
      <c r="BO52" s="3">
        <f>'[1]VMTsummary'!X60</f>
        <v>361.82551153810084</v>
      </c>
      <c r="BP52" s="3">
        <f>'[1]VMTsummary'!Y60</f>
        <v>0</v>
      </c>
      <c r="BQ52" s="3">
        <f>'[1]VMTsummary'!Z60</f>
        <v>2299.1168135545367</v>
      </c>
      <c r="BR52" s="3">
        <f>'[1]VMTsummary'!AA60</f>
        <v>0</v>
      </c>
      <c r="BS52" s="3">
        <f>'[1]VMTsummary'!AB60</f>
        <v>0</v>
      </c>
      <c r="BT52" s="3">
        <f>'[1]VMTsummary'!AC60</f>
        <v>0</v>
      </c>
      <c r="BU52" s="3">
        <f>'[1]VMTsummary'!T60</f>
        <v>4912.330901517362</v>
      </c>
      <c r="BV52" s="3"/>
      <c r="BW52" s="5">
        <f>+'[2]SCChoice'!$AS$253</f>
        <v>0.48793478974878357</v>
      </c>
      <c r="BX52" s="5">
        <f>+'[2]SCChoice'!$AS$254</f>
        <v>0.028904882682826254</v>
      </c>
      <c r="BY52" s="5">
        <f>+'[2]SCChoice'!$AS$255</f>
        <v>0</v>
      </c>
      <c r="BZ52" s="5">
        <f>+'[2]SCChoice'!$AS$256</f>
        <v>0</v>
      </c>
      <c r="CA52" s="5">
        <f>+'[2]SCChoice'!$AS$258</f>
        <v>0</v>
      </c>
      <c r="CB52" s="5">
        <f>+'[2]SCChoice'!$AS$259</f>
        <v>0</v>
      </c>
      <c r="CC52" s="5">
        <f>+'[2]SCChoice'!$AS$260</f>
        <v>0.4831603275683902</v>
      </c>
      <c r="CD52" s="5">
        <f>+'[2]SCChoice'!$AS$261</f>
        <v>0</v>
      </c>
      <c r="CE52" s="5">
        <f>+'[2]LCChoice'!$AS$253</f>
        <v>0.4404362409899164</v>
      </c>
      <c r="CF52" s="5">
        <f>+'[2]LCChoice'!$AS$254</f>
        <v>0.08933414089043176</v>
      </c>
      <c r="CG52" s="5">
        <f>+'[2]LCChoice'!$AS$255</f>
        <v>0</v>
      </c>
      <c r="CH52" s="5">
        <f>+'[2]LCChoice'!$AS$256</f>
        <v>0</v>
      </c>
      <c r="CI52" s="5">
        <f>+'[2]LCChoice'!$AS$258</f>
        <v>0</v>
      </c>
      <c r="CJ52" s="5">
        <f>+'[2]LCChoice'!$AS$259</f>
        <v>0</v>
      </c>
      <c r="CK52" s="5">
        <f>+'[2]LCChoice'!$AS$260</f>
        <v>0.4702296181196518</v>
      </c>
      <c r="CL52" s="5">
        <f>+'[2]LCChoice'!$AS$261</f>
        <v>0</v>
      </c>
      <c r="CM52" s="5">
        <f>+'[2]PUChoice'!$AS$253</f>
        <v>0.49721969498000806</v>
      </c>
      <c r="CN52" s="5">
        <f>+'[2]PUChoice'!$AS$254</f>
        <v>0.014000554153924349</v>
      </c>
      <c r="CO52" s="5">
        <f>+'[2]PUChoice'!$AS$255</f>
        <v>0</v>
      </c>
      <c r="CP52" s="5">
        <f>+'[2]PUChoice'!$AS$256</f>
        <v>0</v>
      </c>
      <c r="CQ52" s="5">
        <f>+'[2]PUChoice'!$AS$258</f>
        <v>0</v>
      </c>
      <c r="CR52" s="5">
        <f>+'[2]PUChoice'!$AS$259</f>
        <v>0</v>
      </c>
      <c r="CS52" s="5">
        <f>+'[2]PUChoice'!$AS$260</f>
        <v>0.4887797508660676</v>
      </c>
      <c r="CT52" s="5">
        <f>+'[2]PUChoice'!$AS$261</f>
        <v>0</v>
      </c>
      <c r="CU52" s="5">
        <f>+'[2]SSUChoice'!$AS$253</f>
        <v>0.43864877940320035</v>
      </c>
      <c r="CV52" s="5">
        <f>+'[2]SSUChoice'!$AS$254</f>
        <v>0.08996947167533706</v>
      </c>
      <c r="CW52" s="5">
        <f>+'[2]SSUChoice'!$AS$255</f>
        <v>0</v>
      </c>
      <c r="CX52" s="5">
        <f>+'[2]SSUChoice'!$AS$256</f>
        <v>0</v>
      </c>
      <c r="CY52" s="5">
        <f>+'[2]SSUChoice'!$AS$258</f>
        <v>0</v>
      </c>
      <c r="CZ52" s="5">
        <f>+'[2]SSUChoice'!$AS$259</f>
        <v>0</v>
      </c>
      <c r="DA52" s="5">
        <f>+'[2]SSUChoice'!$AS$260</f>
        <v>0.4713817489214626</v>
      </c>
      <c r="DB52" s="5">
        <f>+'[2]SSUChoice'!$AS$261</f>
        <v>0</v>
      </c>
      <c r="DC52" s="5">
        <f>+'[2]LSUChoice'!$AS$253</f>
        <v>0.45125616749380215</v>
      </c>
      <c r="DD52" s="5">
        <f>+'[2]LSUChoice'!$AS$254</f>
        <v>0.07259488981134178</v>
      </c>
      <c r="DE52" s="5">
        <f>+'[2]LSUChoice'!$AS$255</f>
        <v>0</v>
      </c>
      <c r="DF52" s="5">
        <f>+'[2]LSUChoice'!$AS$256</f>
        <v>0</v>
      </c>
      <c r="DG52" s="5">
        <f>+'[2]LSUChoice'!$AS$258</f>
        <v>0</v>
      </c>
      <c r="DH52" s="5">
        <f>+'[2]LSUChoice'!$AS$259</f>
        <v>0</v>
      </c>
      <c r="DI52" s="5">
        <f>+'[2]LSUChoice'!$AS$260</f>
        <v>0.4761489426948561</v>
      </c>
      <c r="DJ52" s="5">
        <f>+'[2]LSUChoice'!$AS$261</f>
        <v>0</v>
      </c>
      <c r="DK52" s="7">
        <f>+'[2]MPG'!$AS$81</f>
        <v>63.096440238973685</v>
      </c>
      <c r="DL52" s="7">
        <f>+'[2]MPG'!$AS$97</f>
        <v>58.58368155241715</v>
      </c>
      <c r="DM52" s="7">
        <f>+'[2]MPG'!$AS$113</f>
        <v>43.91888585691654</v>
      </c>
      <c r="DN52" s="7">
        <f>+'[2]MPG'!$AS$129</f>
        <v>50.52730621879211</v>
      </c>
      <c r="DO52" s="7">
        <f>+'[2]MPG'!$AS$145</f>
        <v>44.38518786240661</v>
      </c>
      <c r="DP52" s="7">
        <f>+'[2]MPG'!$AS$32</f>
        <v>55.01435518018098</v>
      </c>
      <c r="DQ52" s="7">
        <f>+'[2]MPG'!$AS$48</f>
        <v>60.595316492744246</v>
      </c>
      <c r="DR52" s="7">
        <f>+'[2]MPG'!$AS$64</f>
        <v>46.347574141502534</v>
      </c>
      <c r="DS52" s="5"/>
      <c r="DT52">
        <f>+'[3]BiofuelVolumes'!$E$9</f>
        <v>1.26795</v>
      </c>
      <c r="DU52">
        <f>'[3]BiofuelVolumes'!$E$7</f>
        <v>5.7549687</v>
      </c>
      <c r="DV52">
        <f>'[3]BiofuelVolumes'!$E$6</f>
        <v>7.676698699999999</v>
      </c>
      <c r="DW52">
        <f>+'[3]BiofuelVolumes'!$F$9</f>
        <v>0.08453</v>
      </c>
      <c r="DX52">
        <f>+'[3]BiofuelVolumes'!$F$7</f>
        <v>0.360074</v>
      </c>
      <c r="DY52">
        <f>+'[3]BiofuelVolumes'!$F$6</f>
        <v>0.360074</v>
      </c>
      <c r="DZ52">
        <f>+'[3]BiofuelVolumes'!$N$9</f>
        <v>16.7231051948998</v>
      </c>
      <c r="EA52">
        <f>+'[3]BiofuelVolumes'!$N$7</f>
        <v>3.3070302675110184</v>
      </c>
      <c r="EB52">
        <f>+'[3]BiofuelVolumes'!$N$6</f>
        <v>3.6842933245659633</v>
      </c>
      <c r="EC52">
        <f>+'[3]BiofuelVolumes'!$O$4</f>
        <v>5.676011562275986</v>
      </c>
      <c r="EE52">
        <f>+'[1]HVY TRK ENERGY'!O100*'[1]HVY TRK ENERGY'!K100</f>
        <v>7.132521694009362</v>
      </c>
      <c r="EF52">
        <f>+'[1]HVY TRK ENERGY'!M100*'[1]HVY TRK ENERGY'!K100</f>
        <v>0.45250319951881224</v>
      </c>
      <c r="EI52" s="6">
        <f>'[3]Fuel $'!J$49</f>
        <v>0.14729139779141232</v>
      </c>
      <c r="EJ52" s="6">
        <f>'[3]Fuel $'!J$50</f>
        <v>0.16643827595670907</v>
      </c>
      <c r="EK52" s="6">
        <f>'[3]Fuel $'!J$51</f>
        <v>0.20277412196208439</v>
      </c>
      <c r="EL52" s="4">
        <f>'[3]Fuel $'!J$52</f>
        <v>0.42140375114183787</v>
      </c>
      <c r="EM52" s="4">
        <f>'[3]Fuel $'!J$53</f>
        <v>0.1895935626855119</v>
      </c>
      <c r="EN52" s="4">
        <f>'[3]Fuel $'!J$54</f>
        <v>0.20669504379722076</v>
      </c>
      <c r="EO52" s="6">
        <f>+'[3]Fuel $'!$J$21</f>
        <v>0.3821460394997208</v>
      </c>
      <c r="EP52" s="6">
        <f>'[3]Fuel $'!J29</f>
        <v>1.8986496105240034</v>
      </c>
      <c r="EQ52" s="6">
        <f>'[3]Fuel $'!J55</f>
        <v>1.3203052985093673</v>
      </c>
      <c r="ES52" s="27">
        <f>+'[3]Conv'!$J$324</f>
        <v>19.4456</v>
      </c>
      <c r="ET52" s="27">
        <f>+'[3]Diesel'!$J$320</f>
        <v>17.2024</v>
      </c>
      <c r="EU52" s="27">
        <f>'[3]CNGV'!$J$709</f>
        <v>22.562399999999997</v>
      </c>
      <c r="EV52" s="27">
        <f>+'[3]BEV100'!$J$1176</f>
        <v>57.265878000000065</v>
      </c>
      <c r="EW52" s="27">
        <f>+'[3]PHEV10'!$J$1432</f>
        <v>47.59456800000005</v>
      </c>
      <c r="EX52" s="27">
        <f>+'[3]PHEV40'!$J$1594</f>
        <v>57.295185000000075</v>
      </c>
      <c r="EY52" s="30">
        <f>+'[3]FCEV'!$J$751</f>
        <v>56.7136</v>
      </c>
    </row>
    <row r="56" spans="137:145" ht="12.75">
      <c r="EG56" s="11"/>
      <c r="EH56" s="11"/>
      <c r="EI56" s="11"/>
      <c r="EJ56" s="11"/>
      <c r="EK56" s="11"/>
      <c r="EL56" s="11"/>
      <c r="EM56" s="11"/>
      <c r="EN56" s="11"/>
      <c r="EO56" s="11"/>
    </row>
    <row r="57" spans="2:135" ht="12.7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35"/>
      <c r="T57" s="35"/>
      <c r="U57" s="35"/>
      <c r="V57" s="35"/>
      <c r="W57" s="35"/>
      <c r="X57" s="35"/>
      <c r="Y57" s="8"/>
      <c r="AB57" s="8"/>
      <c r="AC57" s="8"/>
      <c r="AD57" s="8"/>
      <c r="AE57" s="8"/>
      <c r="AF57" s="8"/>
      <c r="AG57" s="8"/>
      <c r="AH57" s="8"/>
      <c r="AI57" s="8"/>
      <c r="EE57" s="5"/>
    </row>
    <row r="58" spans="2:35" ht="12.7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35"/>
      <c r="T58" s="35"/>
      <c r="U58" s="35"/>
      <c r="V58" s="35"/>
      <c r="W58" s="35"/>
      <c r="X58" s="35"/>
      <c r="Y58" s="8"/>
      <c r="AB58" s="8"/>
      <c r="AC58" s="8"/>
      <c r="AD58" s="8"/>
      <c r="AE58" s="8"/>
      <c r="AF58" s="8"/>
      <c r="AG58" s="8"/>
      <c r="AH58" s="8"/>
      <c r="AI5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P15"/>
  <sheetViews>
    <sheetView zoomScale="85" zoomScaleNormal="85" workbookViewId="0" topLeftCell="A1">
      <pane xSplit="1" ySplit="6" topLeftCell="AV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K15" sqref="BK15"/>
    </sheetView>
  </sheetViews>
  <sheetFormatPr defaultColWidth="9.140625" defaultRowHeight="12.75"/>
  <sheetData>
    <row r="3" spans="10:49" ht="12.75">
      <c r="J3" t="s">
        <v>85</v>
      </c>
      <c r="K3" t="s">
        <v>86</v>
      </c>
      <c r="L3" t="s">
        <v>87</v>
      </c>
      <c r="M3" t="s">
        <v>88</v>
      </c>
      <c r="N3" t="s">
        <v>89</v>
      </c>
      <c r="O3" t="s">
        <v>90</v>
      </c>
      <c r="P3" t="s">
        <v>91</v>
      </c>
      <c r="Q3" t="s">
        <v>92</v>
      </c>
      <c r="R3" t="s">
        <v>93</v>
      </c>
      <c r="S3" t="s">
        <v>94</v>
      </c>
      <c r="T3" t="s">
        <v>95</v>
      </c>
      <c r="U3" t="s">
        <v>96</v>
      </c>
      <c r="V3" t="s">
        <v>97</v>
      </c>
      <c r="W3" t="s">
        <v>98</v>
      </c>
      <c r="X3" t="s">
        <v>99</v>
      </c>
      <c r="Y3" t="s">
        <v>100</v>
      </c>
      <c r="Z3" t="s">
        <v>101</v>
      </c>
      <c r="AA3" t="s">
        <v>102</v>
      </c>
      <c r="AB3" t="s">
        <v>103</v>
      </c>
      <c r="AC3" t="s">
        <v>104</v>
      </c>
      <c r="AD3" t="s">
        <v>105</v>
      </c>
      <c r="AE3" t="s">
        <v>106</v>
      </c>
      <c r="AF3" t="s">
        <v>107</v>
      </c>
      <c r="AG3" t="s">
        <v>108</v>
      </c>
      <c r="AH3" t="s">
        <v>109</v>
      </c>
      <c r="AI3" t="s">
        <v>110</v>
      </c>
      <c r="AJ3" t="s">
        <v>111</v>
      </c>
      <c r="AK3" t="s">
        <v>112</v>
      </c>
      <c r="AL3" t="s">
        <v>113</v>
      </c>
      <c r="AM3" t="s">
        <v>114</v>
      </c>
      <c r="AN3" t="s">
        <v>115</v>
      </c>
      <c r="AO3" t="s">
        <v>116</v>
      </c>
      <c r="AP3" t="s">
        <v>117</v>
      </c>
      <c r="AQ3" t="s">
        <v>118</v>
      </c>
      <c r="AR3" t="s">
        <v>119</v>
      </c>
      <c r="AS3" t="s">
        <v>120</v>
      </c>
      <c r="AT3" t="s">
        <v>121</v>
      </c>
      <c r="AU3" t="s">
        <v>122</v>
      </c>
      <c r="AV3" t="s">
        <v>123</v>
      </c>
      <c r="AW3" t="s">
        <v>124</v>
      </c>
    </row>
    <row r="4" spans="10:49" ht="12.75">
      <c r="J4" t="s">
        <v>80</v>
      </c>
      <c r="K4" t="s">
        <v>80</v>
      </c>
      <c r="L4" t="s">
        <v>80</v>
      </c>
      <c r="M4" t="s">
        <v>80</v>
      </c>
      <c r="N4" t="s">
        <v>80</v>
      </c>
      <c r="O4" t="s">
        <v>80</v>
      </c>
      <c r="P4" t="s">
        <v>80</v>
      </c>
      <c r="Q4" t="s">
        <v>80</v>
      </c>
      <c r="R4" t="s">
        <v>81</v>
      </c>
      <c r="S4" t="s">
        <v>81</v>
      </c>
      <c r="T4" t="s">
        <v>81</v>
      </c>
      <c r="U4" t="s">
        <v>81</v>
      </c>
      <c r="V4" t="s">
        <v>81</v>
      </c>
      <c r="W4" t="s">
        <v>81</v>
      </c>
      <c r="X4" t="s">
        <v>81</v>
      </c>
      <c r="Y4" t="s">
        <v>81</v>
      </c>
      <c r="Z4" t="s">
        <v>82</v>
      </c>
      <c r="AA4" t="s">
        <v>82</v>
      </c>
      <c r="AB4" t="s">
        <v>82</v>
      </c>
      <c r="AC4" t="s">
        <v>82</v>
      </c>
      <c r="AD4" t="s">
        <v>82</v>
      </c>
      <c r="AE4" t="s">
        <v>82</v>
      </c>
      <c r="AF4" t="s">
        <v>82</v>
      </c>
      <c r="AG4" t="s">
        <v>82</v>
      </c>
      <c r="AH4" t="s">
        <v>83</v>
      </c>
      <c r="AI4" t="s">
        <v>83</v>
      </c>
      <c r="AJ4" t="s">
        <v>83</v>
      </c>
      <c r="AK4" t="s">
        <v>83</v>
      </c>
      <c r="AL4" t="s">
        <v>83</v>
      </c>
      <c r="AM4" t="s">
        <v>83</v>
      </c>
      <c r="AN4" t="s">
        <v>83</v>
      </c>
      <c r="AO4" t="s">
        <v>83</v>
      </c>
      <c r="AP4" t="s">
        <v>84</v>
      </c>
      <c r="AQ4" t="s">
        <v>84</v>
      </c>
      <c r="AR4" t="s">
        <v>84</v>
      </c>
      <c r="AS4" t="s">
        <v>84</v>
      </c>
      <c r="AT4" t="s">
        <v>84</v>
      </c>
      <c r="AU4" t="s">
        <v>84</v>
      </c>
      <c r="AV4" t="s">
        <v>84</v>
      </c>
      <c r="AW4" t="s">
        <v>84</v>
      </c>
    </row>
    <row r="5" spans="2:63" s="11" customFormat="1" ht="38.25"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6" t="s">
        <v>85</v>
      </c>
      <c r="K5" s="16" t="s">
        <v>86</v>
      </c>
      <c r="L5" s="16" t="s">
        <v>87</v>
      </c>
      <c r="M5" s="16" t="s">
        <v>88</v>
      </c>
      <c r="N5" s="16" t="s">
        <v>89</v>
      </c>
      <c r="O5" s="16" t="s">
        <v>90</v>
      </c>
      <c r="P5" s="16" t="s">
        <v>91</v>
      </c>
      <c r="Q5" s="16" t="s">
        <v>92</v>
      </c>
      <c r="R5" s="16" t="s">
        <v>93</v>
      </c>
      <c r="S5" s="16" t="s">
        <v>94</v>
      </c>
      <c r="T5" s="16" t="s">
        <v>95</v>
      </c>
      <c r="U5" s="16" t="s">
        <v>96</v>
      </c>
      <c r="V5" s="16" t="s">
        <v>97</v>
      </c>
      <c r="W5" s="16" t="s">
        <v>98</v>
      </c>
      <c r="X5" s="16" t="s">
        <v>99</v>
      </c>
      <c r="Y5" s="16" t="s">
        <v>100</v>
      </c>
      <c r="Z5" s="16" t="s">
        <v>101</v>
      </c>
      <c r="AA5" s="16" t="s">
        <v>102</v>
      </c>
      <c r="AB5" s="16" t="s">
        <v>103</v>
      </c>
      <c r="AC5" s="16" t="s">
        <v>104</v>
      </c>
      <c r="AD5" s="16" t="s">
        <v>105</v>
      </c>
      <c r="AE5" s="16" t="s">
        <v>106</v>
      </c>
      <c r="AF5" s="16" t="s">
        <v>107</v>
      </c>
      <c r="AG5" s="16" t="s">
        <v>108</v>
      </c>
      <c r="AH5" s="16" t="s">
        <v>109</v>
      </c>
      <c r="AI5" s="16" t="s">
        <v>110</v>
      </c>
      <c r="AJ5" s="16" t="s">
        <v>111</v>
      </c>
      <c r="AK5" s="16" t="s">
        <v>112</v>
      </c>
      <c r="AL5" s="16" t="s">
        <v>113</v>
      </c>
      <c r="AM5" s="16" t="s">
        <v>114</v>
      </c>
      <c r="AN5" s="16" t="s">
        <v>115</v>
      </c>
      <c r="AO5" s="16" t="s">
        <v>116</v>
      </c>
      <c r="AP5" s="16" t="s">
        <v>117</v>
      </c>
      <c r="AQ5" s="16" t="s">
        <v>118</v>
      </c>
      <c r="AR5" s="16" t="s">
        <v>119</v>
      </c>
      <c r="AS5" s="16" t="s">
        <v>120</v>
      </c>
      <c r="AT5" s="16" t="s">
        <v>121</v>
      </c>
      <c r="AU5" s="16" t="s">
        <v>122</v>
      </c>
      <c r="AV5" s="16" t="s">
        <v>123</v>
      </c>
      <c r="AW5" s="16" t="s">
        <v>124</v>
      </c>
      <c r="AX5" s="18" t="s">
        <v>157</v>
      </c>
      <c r="AY5" s="18" t="s">
        <v>158</v>
      </c>
      <c r="AZ5" s="18" t="s">
        <v>159</v>
      </c>
      <c r="BA5" s="18" t="s">
        <v>160</v>
      </c>
      <c r="BB5" s="18" t="s">
        <v>161</v>
      </c>
      <c r="BC5" s="18" t="s">
        <v>162</v>
      </c>
      <c r="BD5" s="18" t="s">
        <v>163</v>
      </c>
      <c r="BE5" s="18" t="s">
        <v>164</v>
      </c>
      <c r="BF5" s="15" t="s">
        <v>55</v>
      </c>
      <c r="BG5" s="13" t="s">
        <v>6</v>
      </c>
      <c r="BH5" s="13" t="s">
        <v>7</v>
      </c>
      <c r="BI5" s="13" t="s">
        <v>8</v>
      </c>
      <c r="BJ5" s="13" t="s">
        <v>9</v>
      </c>
      <c r="BK5" s="13" t="s">
        <v>10</v>
      </c>
    </row>
    <row r="7" spans="1:63" ht="12.75">
      <c r="A7">
        <v>2010</v>
      </c>
      <c r="B7" s="19">
        <f>'[2]Mkt Shares'!$E$6</f>
        <v>0.7651565022632512</v>
      </c>
      <c r="C7" s="19">
        <f>'[2]Mkt Shares'!$E$7</f>
        <v>0.04952430269977048</v>
      </c>
      <c r="D7" s="19">
        <f>'[2]Mkt Shares'!$E$8</f>
        <v>0.00012858427848950365</v>
      </c>
      <c r="E7" s="19">
        <f>'[2]Mkt Shares'!$E$9</f>
        <v>0.00010414532532498504</v>
      </c>
      <c r="F7" s="19">
        <f>'[2]Mkt Shares'!$E$11</f>
        <v>0.006757916668066986</v>
      </c>
      <c r="G7" s="19">
        <f>'[2]Mkt Shares'!$E$12</f>
        <v>3.362601740338151E-06</v>
      </c>
      <c r="H7" s="19">
        <f>'[2]Mkt Shares'!$E$13</f>
        <v>0.17832511997622652</v>
      </c>
      <c r="I7" s="19">
        <f>'[2]Mkt Shares'!$E$14</f>
        <v>0</v>
      </c>
      <c r="J7" s="7">
        <f>+'[2]SCChoice'!$E$253</f>
        <v>0.7144828299676654</v>
      </c>
      <c r="K7" s="7">
        <f>+'[2]SCChoice'!$E$254</f>
        <v>0.02844092114937316</v>
      </c>
      <c r="L7" s="7">
        <f>+'[2]SCChoice'!$E$255</f>
        <v>0.00012858428700012858</v>
      </c>
      <c r="M7" s="7">
        <f>+'[2]SCChoice'!$E$256</f>
        <v>0</v>
      </c>
      <c r="N7" s="7">
        <f>+'[2]SCChoice'!$E$258</f>
        <v>0.010136205258156478</v>
      </c>
      <c r="O7" s="7">
        <f>+'[2]SCChoice'!$E$259</f>
        <v>4.999950000499995E-06</v>
      </c>
      <c r="P7" s="7">
        <f>+'[2]SCChoice'!$E$260</f>
        <v>0.2468064593878043</v>
      </c>
      <c r="Q7" s="7">
        <f>+'[2]SCChoice'!$E$261</f>
        <v>0</v>
      </c>
      <c r="R7" s="7">
        <f>+'[2]LCChoice'!$E$253</f>
        <v>0.6228805058975107</v>
      </c>
      <c r="S7" s="7">
        <f>+'[2]LCChoice'!$E$254</f>
        <v>0.11991466093252781</v>
      </c>
      <c r="T7" s="7">
        <f>+'[2]LCChoice'!$E$255</f>
        <v>0.00012858428700012858</v>
      </c>
      <c r="U7" s="7">
        <f>+'[2]LCChoice'!$E$256</f>
        <v>0.00012858428700012858</v>
      </c>
      <c r="V7" s="7">
        <f>+'[2]LCChoice'!$E$258</f>
        <v>0.010136205258156478</v>
      </c>
      <c r="W7" s="7">
        <f>+'[2]LCChoice'!$E$259</f>
        <v>4.999950000499995E-06</v>
      </c>
      <c r="X7" s="7">
        <f>+'[2]LCChoice'!$E$260</f>
        <v>0.2468064593878043</v>
      </c>
      <c r="Y7" s="7">
        <f>+'[2]LCChoice'!$E$261</f>
        <v>0</v>
      </c>
      <c r="Z7" s="7">
        <f>+'[2]PUChoice'!$E$253</f>
        <v>0.9880406981243312</v>
      </c>
      <c r="AA7" s="7">
        <f>+'[2]PUChoice'!$E$254</f>
        <v>0.011702133301668641</v>
      </c>
      <c r="AB7" s="7">
        <f>+'[2]PUChoice'!$E$255</f>
        <v>0.00012858428700012858</v>
      </c>
      <c r="AC7" s="7">
        <f>+'[2]PUChoice'!$E$256</f>
        <v>0.00012858428700012858</v>
      </c>
      <c r="AD7" s="7">
        <f>+'[2]PUChoice'!$E$258</f>
        <v>0</v>
      </c>
      <c r="AE7" s="7">
        <f>+'[2]PUChoice'!$E$259</f>
        <v>0</v>
      </c>
      <c r="AF7" s="7">
        <f>+'[2]PUChoice'!$E$260</f>
        <v>0</v>
      </c>
      <c r="AG7" s="7">
        <f>+'[2]PUChoice'!$E$261</f>
        <v>0</v>
      </c>
      <c r="AH7" s="7">
        <f>+'[2]SSUChoice'!$E$253</f>
        <v>0.9234798272147974</v>
      </c>
      <c r="AI7" s="7">
        <f>+'[2]SSUChoice'!$E$254</f>
        <v>0.004098360655737705</v>
      </c>
      <c r="AJ7" s="7">
        <f>+'[2]SSUChoice'!$E$255</f>
        <v>0.00012858428700012858</v>
      </c>
      <c r="AK7" s="7">
        <f>+'[2]SSUChoice'!$E$256</f>
        <v>0.00012858428700012858</v>
      </c>
      <c r="AL7" s="7">
        <f>+'[2]SSUChoice'!$E$258</f>
        <v>9.99990000099999E-06</v>
      </c>
      <c r="AM7" s="7">
        <f>+'[2]SSUChoice'!$E$259</f>
        <v>4.999950000499995E-06</v>
      </c>
      <c r="AN7" s="7">
        <f>+'[2]SSUChoice'!$E$260</f>
        <v>0.07214964370546319</v>
      </c>
      <c r="AO7" s="7">
        <f>+'[2]SSUChoice'!$E$261</f>
        <v>0</v>
      </c>
      <c r="AP7" s="7">
        <f>+'[2]LSUChoice'!$E$253</f>
        <v>0.706196426424716</v>
      </c>
      <c r="AQ7" s="7">
        <f>+'[2]LSUChoice'!$E$254</f>
        <v>0.03660374035532302</v>
      </c>
      <c r="AR7" s="7">
        <f>+'[2]LSUChoice'!$E$255</f>
        <v>0.00012858428700012858</v>
      </c>
      <c r="AS7" s="7">
        <f>+'[2]LSUChoice'!$E$256</f>
        <v>0.00012858428700012858</v>
      </c>
      <c r="AT7" s="7">
        <f>+'[2]LSUChoice'!$E$258</f>
        <v>0.010136205258156478</v>
      </c>
      <c r="AU7" s="7">
        <f>+'[2]LSUChoice'!$E$259</f>
        <v>0</v>
      </c>
      <c r="AV7" s="7">
        <f>+'[2]LSUChoice'!$E$260</f>
        <v>0.2468064593878043</v>
      </c>
      <c r="AW7" s="7">
        <f>+'[2]LSUChoice'!$E$261</f>
        <v>0</v>
      </c>
      <c r="AX7" s="7">
        <f>+'[2]MPG'!$E$81</f>
        <v>35.42427114991534</v>
      </c>
      <c r="AY7" s="7">
        <f>+'[2]MPG'!$E$97</f>
        <v>33.621138723502355</v>
      </c>
      <c r="AZ7" s="7">
        <f>+'[2]MPG'!$E$113</f>
        <v>22.43392064498437</v>
      </c>
      <c r="BA7" s="7">
        <f>+'[2]MPG'!$E$129</f>
        <v>26.32807339294971</v>
      </c>
      <c r="BB7" s="7">
        <f>+'[2]MPG'!$E$145</f>
        <v>24.736743024319683</v>
      </c>
      <c r="BC7" s="7">
        <f>+'[2]MPG'!$E$32</f>
        <v>28.47299879874363</v>
      </c>
      <c r="BD7" s="7">
        <f>+'[2]MPG'!$E$48</f>
        <v>34.31134002984335</v>
      </c>
      <c r="BE7" s="7">
        <f>+'[2]MPG'!$E$64</f>
        <v>24.595333810894306</v>
      </c>
      <c r="BF7" s="3">
        <f>'[2]VehPrice'!$E$132</f>
        <v>288.9733042350353</v>
      </c>
      <c r="BG7" s="23">
        <f>'[2]VehPrice'!$E$73</f>
        <v>24344.718506539848</v>
      </c>
      <c r="BH7" s="23">
        <f>'[2]VehPrice'!$E$87</f>
        <v>29367.882392147178</v>
      </c>
      <c r="BI7" s="23">
        <f>'[2]VehPrice'!$E$101</f>
        <v>20450.668595178602</v>
      </c>
      <c r="BJ7" s="23">
        <f>'[2]VehPrice'!$E$115</f>
        <v>24335.319366732398</v>
      </c>
      <c r="BK7" s="23">
        <f>'[2]VehPrice'!$E$129</f>
        <v>33777.51089527599</v>
      </c>
    </row>
    <row r="8" spans="1:63" ht="12.75">
      <c r="A8">
        <v>2015</v>
      </c>
      <c r="B8" s="19">
        <f>'[2]Mkt Shares'!$J$6</f>
        <v>0.3979049867052678</v>
      </c>
      <c r="C8" s="19">
        <f>'[2]Mkt Shares'!$J$7</f>
        <v>0.2130689106855858</v>
      </c>
      <c r="D8" s="19">
        <f>'[2]Mkt Shares'!$J$8</f>
        <v>0</v>
      </c>
      <c r="E8" s="19">
        <f>'[2]Mkt Shares'!$J$9</f>
        <v>0</v>
      </c>
      <c r="F8" s="19">
        <f>'[2]Mkt Shares'!$J$11</f>
        <v>0</v>
      </c>
      <c r="G8" s="19">
        <f>'[2]Mkt Shares'!$J$12</f>
        <v>0</v>
      </c>
      <c r="H8" s="19">
        <f>'[2]Mkt Shares'!$J$13</f>
        <v>0.3890260313262456</v>
      </c>
      <c r="I8" s="19">
        <f>'[2]Mkt Shares'!$J$14</f>
        <v>0</v>
      </c>
      <c r="J8" s="7">
        <f>+'[2]SCChoice'!$J$253</f>
        <v>0.3827807146166765</v>
      </c>
      <c r="K8" s="7">
        <f>+'[2]SCChoice'!$J$254</f>
        <v>0.1721637591979517</v>
      </c>
      <c r="L8" s="7">
        <f>+'[2]SCChoice'!$J$255</f>
        <v>0</v>
      </c>
      <c r="M8" s="7">
        <f>+'[2]SCChoice'!$J$256</f>
        <v>0</v>
      </c>
      <c r="N8" s="7">
        <f>+'[2]SCChoice'!$J$258</f>
        <v>0</v>
      </c>
      <c r="O8" s="7">
        <f>+'[2]SCChoice'!$J$259</f>
        <v>0</v>
      </c>
      <c r="P8" s="7">
        <f>+'[2]SCChoice'!$J$260</f>
        <v>0.44505552618537175</v>
      </c>
      <c r="Q8" s="7">
        <f>+'[2]SCChoice'!$J$261</f>
        <v>0</v>
      </c>
      <c r="R8" s="7">
        <f>+'[2]LCChoice'!$J$253</f>
        <v>0.3438138736313645</v>
      </c>
      <c r="S8" s="7">
        <f>+'[2]LCChoice'!$J$254</f>
        <v>0.22497362468349258</v>
      </c>
      <c r="T8" s="7">
        <f>+'[2]LCChoice'!$J$255</f>
        <v>0</v>
      </c>
      <c r="U8" s="7">
        <f>+'[2]LCChoice'!$J$256</f>
        <v>0</v>
      </c>
      <c r="V8" s="7">
        <f>+'[2]LCChoice'!$J$258</f>
        <v>0</v>
      </c>
      <c r="W8" s="7">
        <f>+'[2]LCChoice'!$J$259</f>
        <v>0</v>
      </c>
      <c r="X8" s="7">
        <f>+'[2]LCChoice'!$J$260</f>
        <v>0.43121250168514286</v>
      </c>
      <c r="Y8" s="7">
        <f>+'[2]LCChoice'!$J$261</f>
        <v>0</v>
      </c>
      <c r="Z8" s="7">
        <f>+'[2]PUChoice'!$J$253</f>
        <v>0.7299147776642816</v>
      </c>
      <c r="AA8" s="7">
        <f>+'[2]PUChoice'!$J$254</f>
        <v>0.2697653247029609</v>
      </c>
      <c r="AB8" s="7">
        <f>+'[2]PUChoice'!$J$255</f>
        <v>0</v>
      </c>
      <c r="AC8" s="7">
        <f>+'[2]PUChoice'!$J$256</f>
        <v>0</v>
      </c>
      <c r="AD8" s="7">
        <f>+'[2]PUChoice'!$J$258</f>
        <v>0</v>
      </c>
      <c r="AE8" s="7">
        <f>+'[2]PUChoice'!$J$259</f>
        <v>0</v>
      </c>
      <c r="AF8" s="7">
        <f>+'[2]PUChoice'!$J$260</f>
        <v>0.0003198976327575176</v>
      </c>
      <c r="AG8" s="7">
        <f>+'[2]PUChoice'!$J$261</f>
        <v>0</v>
      </c>
      <c r="AH8" s="7">
        <f>+'[2]SSUChoice'!$J$253</f>
        <v>0.34931690787636216</v>
      </c>
      <c r="AI8" s="7">
        <f>+'[2]SSUChoice'!$J$254</f>
        <v>0.21425929915926392</v>
      </c>
      <c r="AJ8" s="7">
        <f>+'[2]SSUChoice'!$J$255</f>
        <v>0</v>
      </c>
      <c r="AK8" s="7">
        <f>+'[2]SSUChoice'!$J$256</f>
        <v>0</v>
      </c>
      <c r="AL8" s="7">
        <f>+'[2]SSUChoice'!$J$258</f>
        <v>0</v>
      </c>
      <c r="AM8" s="7">
        <f>+'[2]SSUChoice'!$J$259</f>
        <v>0</v>
      </c>
      <c r="AN8" s="7">
        <f>+'[2]SSUChoice'!$J$260</f>
        <v>0.4364237929643739</v>
      </c>
      <c r="AO8" s="7">
        <f>+'[2]SSUChoice'!$J$261</f>
        <v>0</v>
      </c>
      <c r="AP8" s="7">
        <f>+'[2]LSUChoice'!$J$253</f>
        <v>0.34891001634731955</v>
      </c>
      <c r="AQ8" s="7">
        <f>+'[2]LSUChoice'!$J$254</f>
        <v>0.21793615228250945</v>
      </c>
      <c r="AR8" s="7">
        <f>+'[2]LSUChoice'!$J$255</f>
        <v>0</v>
      </c>
      <c r="AS8" s="7">
        <f>+'[2]LSUChoice'!$J$256</f>
        <v>0</v>
      </c>
      <c r="AT8" s="7">
        <f>+'[2]LSUChoice'!$J$258</f>
        <v>0</v>
      </c>
      <c r="AU8" s="7">
        <f>+'[2]LSUChoice'!$J$259</f>
        <v>0</v>
      </c>
      <c r="AV8" s="7">
        <f>+'[2]LSUChoice'!$J$260</f>
        <v>0.43315383137017094</v>
      </c>
      <c r="AW8" s="7">
        <f>+'[2]LSUChoice'!$J$261</f>
        <v>0</v>
      </c>
      <c r="AX8" s="7">
        <f>+'[2]MPG'!$J$81</f>
        <v>45.71389188257595</v>
      </c>
      <c r="AY8" s="7">
        <f>+'[2]MPG'!$J$97</f>
        <v>42.39244263363763</v>
      </c>
      <c r="AZ8" s="7">
        <f>+'[2]MPG'!$J$113</f>
        <v>29.90087487440523</v>
      </c>
      <c r="BA8" s="7">
        <f>+'[2]MPG'!$J$129</f>
        <v>36.77270336301093</v>
      </c>
      <c r="BB8" s="7">
        <f>+'[2]MPG'!$J$145</f>
        <v>32.08000062839593</v>
      </c>
      <c r="BC8" s="7">
        <f>+'[2]MPG'!$J$32</f>
        <v>38.637181272477946</v>
      </c>
      <c r="BD8" s="7">
        <f>+'[2]MPG'!$J$48</f>
        <v>43.83485828391278</v>
      </c>
      <c r="BE8" s="7">
        <f>+'[2]MPG'!$J$64</f>
        <v>33.010288583715266</v>
      </c>
      <c r="BF8" s="3">
        <f>'[2]VehPrice'!$J$132</f>
        <v>450.08963135557974</v>
      </c>
      <c r="BG8" s="23">
        <f>'[2]VehPrice'!$J$73</f>
        <v>24246.12772313504</v>
      </c>
      <c r="BH8" s="23">
        <f>'[2]VehPrice'!$J$87</f>
        <v>28751.73440539321</v>
      </c>
      <c r="BI8" s="23">
        <f>'[2]VehPrice'!$J$101</f>
        <v>22627.683479724787</v>
      </c>
      <c r="BJ8" s="23">
        <f>'[2]VehPrice'!$J$115</f>
        <v>25901.7819796498</v>
      </c>
      <c r="BK8" s="23">
        <f>'[2]VehPrice'!$J$129</f>
        <v>34297.71369314575</v>
      </c>
    </row>
    <row r="9" spans="1:63" ht="12.75">
      <c r="A9">
        <v>2020</v>
      </c>
      <c r="B9" s="19">
        <f>'[2]Mkt Shares'!$O$6</f>
        <v>0.39608086052279823</v>
      </c>
      <c r="C9" s="19">
        <f>'[2]Mkt Shares'!$O$7</f>
        <v>0.1456010878745363</v>
      </c>
      <c r="D9" s="19">
        <f>'[2]Mkt Shares'!$O$8</f>
        <v>0</v>
      </c>
      <c r="E9" s="19">
        <f>'[2]Mkt Shares'!$O$9</f>
        <v>0</v>
      </c>
      <c r="F9" s="19">
        <f>'[2]Mkt Shares'!$O$11</f>
        <v>0</v>
      </c>
      <c r="G9" s="19">
        <f>'[2]Mkt Shares'!$O$12</f>
        <v>0</v>
      </c>
      <c r="H9" s="19">
        <f>'[2]Mkt Shares'!$O$13</f>
        <v>0.4583180995801333</v>
      </c>
      <c r="I9" s="19">
        <f>'[2]Mkt Shares'!$O$14</f>
        <v>0</v>
      </c>
      <c r="J9" s="7">
        <f>+'[2]SCChoice'!$O$253</f>
        <v>0.4195260423990109</v>
      </c>
      <c r="K9" s="7">
        <f>+'[2]SCChoice'!$O$254</f>
        <v>0.11499482616051514</v>
      </c>
      <c r="L9" s="7">
        <f>+'[2]SCChoice'!$O$255</f>
        <v>0</v>
      </c>
      <c r="M9" s="7">
        <f>+'[2]SCChoice'!$O$256</f>
        <v>0</v>
      </c>
      <c r="N9" s="7">
        <f>+'[2]SCChoice'!$O$258</f>
        <v>0</v>
      </c>
      <c r="O9" s="7">
        <f>+'[2]SCChoice'!$O$259</f>
        <v>0</v>
      </c>
      <c r="P9" s="7">
        <f>+'[2]SCChoice'!$O$260</f>
        <v>0.465479131440474</v>
      </c>
      <c r="Q9" s="7">
        <f>+'[2]SCChoice'!$O$261</f>
        <v>0</v>
      </c>
      <c r="R9" s="7">
        <f>+'[2]LCChoice'!$O$253</f>
        <v>0.3726237472551618</v>
      </c>
      <c r="S9" s="7">
        <f>+'[2]LCChoice'!$O$254</f>
        <v>0.17995082820615302</v>
      </c>
      <c r="T9" s="7">
        <f>+'[2]LCChoice'!$O$255</f>
        <v>0</v>
      </c>
      <c r="U9" s="7">
        <f>+'[2]LCChoice'!$O$256</f>
        <v>0</v>
      </c>
      <c r="V9" s="7">
        <f>+'[2]LCChoice'!$O$258</f>
        <v>0</v>
      </c>
      <c r="W9" s="7">
        <f>+'[2]LCChoice'!$O$259</f>
        <v>0</v>
      </c>
      <c r="X9" s="7">
        <f>+'[2]LCChoice'!$O$260</f>
        <v>0.4474254245386852</v>
      </c>
      <c r="Y9" s="7">
        <f>+'[2]LCChoice'!$O$261</f>
        <v>0</v>
      </c>
      <c r="Z9" s="7">
        <f>+'[2]PUChoice'!$O$253</f>
        <v>0.4439103453228145</v>
      </c>
      <c r="AA9" s="7">
        <f>+'[2]PUChoice'!$O$254</f>
        <v>0.08046619242905105</v>
      </c>
      <c r="AB9" s="7">
        <f>+'[2]PUChoice'!$O$255</f>
        <v>0</v>
      </c>
      <c r="AC9" s="7">
        <f>+'[2]PUChoice'!$O$256</f>
        <v>0</v>
      </c>
      <c r="AD9" s="7">
        <f>+'[2]PUChoice'!$O$258</f>
        <v>0</v>
      </c>
      <c r="AE9" s="7">
        <f>+'[2]PUChoice'!$O$259</f>
        <v>0</v>
      </c>
      <c r="AF9" s="7">
        <f>+'[2]PUChoice'!$O$260</f>
        <v>0.4756234622481345</v>
      </c>
      <c r="AG9" s="7">
        <f>+'[2]PUChoice'!$O$261</f>
        <v>0</v>
      </c>
      <c r="AH9" s="7">
        <f>+'[2]SSUChoice'!$O$253</f>
        <v>0.37963496956093157</v>
      </c>
      <c r="AI9" s="7">
        <f>+'[2]SSUChoice'!$O$254</f>
        <v>0.15825788230650195</v>
      </c>
      <c r="AJ9" s="7">
        <f>+'[2]SSUChoice'!$O$255</f>
        <v>0</v>
      </c>
      <c r="AK9" s="7">
        <f>+'[2]SSUChoice'!$O$256</f>
        <v>0</v>
      </c>
      <c r="AL9" s="7">
        <f>+'[2]SSUChoice'!$O$258</f>
        <v>0</v>
      </c>
      <c r="AM9" s="7">
        <f>+'[2]SSUChoice'!$O$259</f>
        <v>0</v>
      </c>
      <c r="AN9" s="7">
        <f>+'[2]SSUChoice'!$O$260</f>
        <v>0.46210714813256654</v>
      </c>
      <c r="AO9" s="7">
        <f>+'[2]SSUChoice'!$O$261</f>
        <v>0</v>
      </c>
      <c r="AP9" s="7">
        <f>+'[2]LSUChoice'!$O$253</f>
        <v>0.3894170858607038</v>
      </c>
      <c r="AQ9" s="7">
        <f>+'[2]LSUChoice'!$O$254</f>
        <v>0.15454362525054738</v>
      </c>
      <c r="AR9" s="7">
        <f>+'[2]LSUChoice'!$O$255</f>
        <v>0</v>
      </c>
      <c r="AS9" s="7">
        <f>+'[2]LSUChoice'!$O$256</f>
        <v>0</v>
      </c>
      <c r="AT9" s="7">
        <f>+'[2]LSUChoice'!$O$258</f>
        <v>0</v>
      </c>
      <c r="AU9" s="7">
        <f>+'[2]LSUChoice'!$O$259</f>
        <v>0</v>
      </c>
      <c r="AV9" s="7">
        <f>+'[2]LSUChoice'!$O$260</f>
        <v>0.45603928888874884</v>
      </c>
      <c r="AW9" s="7">
        <f>+'[2]LSUChoice'!$O$261</f>
        <v>0</v>
      </c>
      <c r="AX9" s="7">
        <f>+'[2]MPG'!$O$81</f>
        <v>49.22244174325851</v>
      </c>
      <c r="AY9" s="7">
        <f>+'[2]MPG'!$O$97</f>
        <v>45.50150158148912</v>
      </c>
      <c r="AZ9" s="7">
        <f>+'[2]MPG'!$O$113</f>
        <v>34.41246894236243</v>
      </c>
      <c r="BA9" s="7">
        <f>+'[2]MPG'!$O$129</f>
        <v>40.018802624756816</v>
      </c>
      <c r="BB9" s="7">
        <f>+'[2]MPG'!$O$145</f>
        <v>34.78170714906528</v>
      </c>
      <c r="BC9" s="7">
        <f>+'[2]MPG'!$O$32</f>
        <v>42.81811868841965</v>
      </c>
      <c r="BD9" s="7">
        <f>+'[2]MPG'!$O$48</f>
        <v>47.11435818722752</v>
      </c>
      <c r="BE9" s="7">
        <f>+'[2]MPG'!$O$64</f>
        <v>36.45048213333306</v>
      </c>
      <c r="BF9" s="3">
        <f>'[2]VehPrice'!$O$132</f>
        <v>462.58621237240243</v>
      </c>
      <c r="BG9" s="23">
        <f>'[2]VehPrice'!$O$73</f>
        <v>23833.519010966716</v>
      </c>
      <c r="BH9" s="23">
        <f>'[2]VehPrice'!$O$87</f>
        <v>28187.84514767222</v>
      </c>
      <c r="BI9" s="23">
        <f>'[2]VehPrice'!$O$101</f>
        <v>23304.858524523213</v>
      </c>
      <c r="BJ9" s="23">
        <f>'[2]VehPrice'!$O$115</f>
        <v>25720.601940941073</v>
      </c>
      <c r="BK9" s="23">
        <f>'[2]VehPrice'!$O$129</f>
        <v>33842.10123836197</v>
      </c>
    </row>
    <row r="10" spans="1:63" ht="12.75">
      <c r="A10">
        <v>2025</v>
      </c>
      <c r="B10" s="19">
        <f>'[2]Mkt Shares'!$T$6</f>
        <v>0.41371140567919057</v>
      </c>
      <c r="C10" s="19">
        <f>'[2]Mkt Shares'!$T$7</f>
        <v>0.1264188562354966</v>
      </c>
      <c r="D10" s="19">
        <f>'[2]Mkt Shares'!$T$8</f>
        <v>0</v>
      </c>
      <c r="E10" s="19">
        <f>'[2]Mkt Shares'!$T$9</f>
        <v>0</v>
      </c>
      <c r="F10" s="19">
        <f>'[2]Mkt Shares'!$T$11</f>
        <v>0</v>
      </c>
      <c r="G10" s="19">
        <f>'[2]Mkt Shares'!$T$12</f>
        <v>0</v>
      </c>
      <c r="H10" s="19">
        <f>'[2]Mkt Shares'!$T$13</f>
        <v>0.4598697513773328</v>
      </c>
      <c r="I10" s="19">
        <f>'[2]Mkt Shares'!$T$14</f>
        <v>0</v>
      </c>
      <c r="J10" s="7">
        <f>+'[2]SCChoice'!$T$253</f>
        <v>0.44035660167779644</v>
      </c>
      <c r="K10" s="7">
        <f>+'[2]SCChoice'!$T$254</f>
        <v>0.09198410140600509</v>
      </c>
      <c r="L10" s="7">
        <f>+'[2]SCChoice'!$T$255</f>
        <v>0</v>
      </c>
      <c r="M10" s="7">
        <f>+'[2]SCChoice'!$T$256</f>
        <v>0</v>
      </c>
      <c r="N10" s="7">
        <f>+'[2]SCChoice'!$T$258</f>
        <v>0</v>
      </c>
      <c r="O10" s="7">
        <f>+'[2]SCChoice'!$T$259</f>
        <v>0</v>
      </c>
      <c r="P10" s="7">
        <f>+'[2]SCChoice'!$T$260</f>
        <v>0.4676592969161985</v>
      </c>
      <c r="Q10" s="7">
        <f>+'[2]SCChoice'!$T$261</f>
        <v>0</v>
      </c>
      <c r="R10" s="7">
        <f>+'[2]LCChoice'!$T$253</f>
        <v>0.3886722437383059</v>
      </c>
      <c r="S10" s="7">
        <f>+'[2]LCChoice'!$T$254</f>
        <v>0.1608111944087883</v>
      </c>
      <c r="T10" s="7">
        <f>+'[2]LCChoice'!$T$255</f>
        <v>0</v>
      </c>
      <c r="U10" s="7">
        <f>+'[2]LCChoice'!$T$256</f>
        <v>0</v>
      </c>
      <c r="V10" s="7">
        <f>+'[2]LCChoice'!$T$258</f>
        <v>0</v>
      </c>
      <c r="W10" s="7">
        <f>+'[2]LCChoice'!$T$259</f>
        <v>0</v>
      </c>
      <c r="X10" s="7">
        <f>+'[2]LCChoice'!$T$260</f>
        <v>0.4505165618529058</v>
      </c>
      <c r="Y10" s="7">
        <f>+'[2]LCChoice'!$T$261</f>
        <v>0</v>
      </c>
      <c r="Z10" s="7">
        <f>+'[2]PUChoice'!$T$253</f>
        <v>0.4650435541255654</v>
      </c>
      <c r="AA10" s="7">
        <f>+'[2]PUChoice'!$T$254</f>
        <v>0.061777874769531546</v>
      </c>
      <c r="AB10" s="7">
        <f>+'[2]PUChoice'!$T$255</f>
        <v>0</v>
      </c>
      <c r="AC10" s="7">
        <f>+'[2]PUChoice'!$T$256</f>
        <v>0</v>
      </c>
      <c r="AD10" s="7">
        <f>+'[2]PUChoice'!$T$258</f>
        <v>0</v>
      </c>
      <c r="AE10" s="7">
        <f>+'[2]PUChoice'!$T$259</f>
        <v>0</v>
      </c>
      <c r="AF10" s="7">
        <f>+'[2]PUChoice'!$T$260</f>
        <v>0.4731785711049031</v>
      </c>
      <c r="AG10" s="7">
        <f>+'[2]PUChoice'!$T$261</f>
        <v>0</v>
      </c>
      <c r="AH10" s="7">
        <f>+'[2]SSUChoice'!$T$253</f>
        <v>0.3942815398242985</v>
      </c>
      <c r="AI10" s="7">
        <f>+'[2]SSUChoice'!$T$254</f>
        <v>0.14339296624875908</v>
      </c>
      <c r="AJ10" s="7">
        <f>+'[2]SSUChoice'!$T$255</f>
        <v>0</v>
      </c>
      <c r="AK10" s="7">
        <f>+'[2]SSUChoice'!$T$256</f>
        <v>0</v>
      </c>
      <c r="AL10" s="7">
        <f>+'[2]SSUChoice'!$T$258</f>
        <v>0</v>
      </c>
      <c r="AM10" s="7">
        <f>+'[2]SSUChoice'!$T$259</f>
        <v>0</v>
      </c>
      <c r="AN10" s="7">
        <f>+'[2]SSUChoice'!$T$260</f>
        <v>0.46232549392694244</v>
      </c>
      <c r="AO10" s="7">
        <f>+'[2]SSUChoice'!$T$261</f>
        <v>0</v>
      </c>
      <c r="AP10" s="7">
        <f>+'[2]LSUChoice'!$T$253</f>
        <v>0.40493477022635316</v>
      </c>
      <c r="AQ10" s="7">
        <f>+'[2]LSUChoice'!$T$254</f>
        <v>0.1386982428918057</v>
      </c>
      <c r="AR10" s="7">
        <f>+'[2]LSUChoice'!$T$255</f>
        <v>0</v>
      </c>
      <c r="AS10" s="7">
        <f>+'[2]LSUChoice'!$T$256</f>
        <v>0</v>
      </c>
      <c r="AT10" s="7">
        <f>+'[2]LSUChoice'!$T$258</f>
        <v>0</v>
      </c>
      <c r="AU10" s="7">
        <f>+'[2]LSUChoice'!$T$259</f>
        <v>0</v>
      </c>
      <c r="AV10" s="7">
        <f>+'[2]LSUChoice'!$T$260</f>
        <v>0.45636698688184113</v>
      </c>
      <c r="AW10" s="7">
        <f>+'[2]LSUChoice'!$T$261</f>
        <v>0</v>
      </c>
      <c r="AX10" s="7">
        <f>+'[2]MPG'!$T$81</f>
        <v>51.536131781495016</v>
      </c>
      <c r="AY10" s="7">
        <f>+'[2]MPG'!$T$97</f>
        <v>47.63084543069827</v>
      </c>
      <c r="AZ10" s="7">
        <f>+'[2]MPG'!$T$113</f>
        <v>35.95377765483231</v>
      </c>
      <c r="BA10" s="7">
        <f>+'[2]MPG'!$T$129</f>
        <v>41.5493890958046</v>
      </c>
      <c r="BB10" s="7">
        <f>+'[2]MPG'!$T$145</f>
        <v>36.258102304040435</v>
      </c>
      <c r="BC10" s="7">
        <f>+'[2]MPG'!$T$32</f>
        <v>44.854945832497194</v>
      </c>
      <c r="BD10" s="7">
        <f>+'[2]MPG'!$T$48</f>
        <v>49.32131786156378</v>
      </c>
      <c r="BE10" s="7">
        <f>+'[2]MPG'!$T$64</f>
        <v>37.968503436561086</v>
      </c>
      <c r="BF10" s="3">
        <f>'[2]VehPrice'!$T$132</f>
        <v>460.33703215495495</v>
      </c>
      <c r="BG10" s="23">
        <f>'[2]VehPrice'!$T$73</f>
        <v>23162.840003304016</v>
      </c>
      <c r="BH10" s="23">
        <f>'[2]VehPrice'!$T$87</f>
        <v>27366.924093237867</v>
      </c>
      <c r="BI10" s="23">
        <f>'[2]VehPrice'!$T$101</f>
        <v>22833.83773412722</v>
      </c>
      <c r="BJ10" s="23">
        <f>'[2]VehPrice'!$T$115</f>
        <v>24925.95067582708</v>
      </c>
      <c r="BK10" s="23">
        <f>'[2]VehPrice'!$T$129</f>
        <v>32841.139102839996</v>
      </c>
    </row>
    <row r="11" spans="1:63" ht="12.75">
      <c r="A11">
        <v>2030</v>
      </c>
      <c r="B11" s="19">
        <f>'[2]Mkt Shares'!$Y$6</f>
        <v>0.43154800427634626</v>
      </c>
      <c r="C11" s="19">
        <f>'[2]Mkt Shares'!$Y$7</f>
        <v>0.10482744924213029</v>
      </c>
      <c r="D11" s="19">
        <f>'[2]Mkt Shares'!$Y$8</f>
        <v>0</v>
      </c>
      <c r="E11" s="19">
        <f>'[2]Mkt Shares'!$Y$9</f>
        <v>0</v>
      </c>
      <c r="F11" s="19">
        <f>'[2]Mkt Shares'!$Y$11</f>
        <v>0</v>
      </c>
      <c r="G11" s="19">
        <f>'[2]Mkt Shares'!$Y$12</f>
        <v>0</v>
      </c>
      <c r="H11" s="19">
        <f>'[2]Mkt Shares'!$Y$13</f>
        <v>0.4636244993929705</v>
      </c>
      <c r="I11" s="19">
        <f>'[2]Mkt Shares'!$Y$14</f>
        <v>0</v>
      </c>
      <c r="J11" s="7">
        <f>+'[2]SCChoice'!$Y$253</f>
        <v>0.4606629433538305</v>
      </c>
      <c r="K11" s="7">
        <f>+'[2]SCChoice'!$Y$254</f>
        <v>0.069090958583107</v>
      </c>
      <c r="L11" s="7">
        <f>+'[2]SCChoice'!$Y$255</f>
        <v>0</v>
      </c>
      <c r="M11" s="7">
        <f>+'[2]SCChoice'!$Y$256</f>
        <v>0</v>
      </c>
      <c r="N11" s="7">
        <f>+'[2]SCChoice'!$Y$258</f>
        <v>0</v>
      </c>
      <c r="O11" s="7">
        <f>+'[2]SCChoice'!$Y$259</f>
        <v>0</v>
      </c>
      <c r="P11" s="7">
        <f>+'[2]SCChoice'!$Y$260</f>
        <v>0.4702460980630625</v>
      </c>
      <c r="Q11" s="7">
        <f>+'[2]SCChoice'!$Y$261</f>
        <v>0</v>
      </c>
      <c r="R11" s="7">
        <f>+'[2]LCChoice'!$Y$253</f>
        <v>0.40517881055340954</v>
      </c>
      <c r="S11" s="7">
        <f>+'[2]LCChoice'!$Y$254</f>
        <v>0.1379588944876844</v>
      </c>
      <c r="T11" s="7">
        <f>+'[2]LCChoice'!$Y$255</f>
        <v>0</v>
      </c>
      <c r="U11" s="7">
        <f>+'[2]LCChoice'!$Y$256</f>
        <v>0</v>
      </c>
      <c r="V11" s="7">
        <f>+'[2]LCChoice'!$Y$258</f>
        <v>0</v>
      </c>
      <c r="W11" s="7">
        <f>+'[2]LCChoice'!$Y$259</f>
        <v>0</v>
      </c>
      <c r="X11" s="7">
        <f>+'[2]LCChoice'!$Y$260</f>
        <v>0.45686229495890607</v>
      </c>
      <c r="Y11" s="7">
        <f>+'[2]LCChoice'!$Y$261</f>
        <v>0</v>
      </c>
      <c r="Z11" s="7">
        <f>+'[2]PUChoice'!$Y$253</f>
        <v>0.4824362553961008</v>
      </c>
      <c r="AA11" s="7">
        <f>+'[2]PUChoice'!$Y$254</f>
        <v>0.041428815777183714</v>
      </c>
      <c r="AB11" s="7">
        <f>+'[2]PUChoice'!$Y$255</f>
        <v>0</v>
      </c>
      <c r="AC11" s="7">
        <f>+'[2]PUChoice'!$Y$256</f>
        <v>0</v>
      </c>
      <c r="AD11" s="7">
        <f>+'[2]PUChoice'!$Y$258</f>
        <v>0</v>
      </c>
      <c r="AE11" s="7">
        <f>+'[2]PUChoice'!$Y$259</f>
        <v>0</v>
      </c>
      <c r="AF11" s="7">
        <f>+'[2]PUChoice'!$Y$260</f>
        <v>0.4761349288267155</v>
      </c>
      <c r="AG11" s="7">
        <f>+'[2]PUChoice'!$Y$261</f>
        <v>0</v>
      </c>
      <c r="AH11" s="7">
        <f>+'[2]SSUChoice'!$Y$253</f>
        <v>0.4130761519354581</v>
      </c>
      <c r="AI11" s="7">
        <f>+'[2]SSUChoice'!$Y$254</f>
        <v>0.12557901763885007</v>
      </c>
      <c r="AJ11" s="7">
        <f>+'[2]SSUChoice'!$Y$255</f>
        <v>0</v>
      </c>
      <c r="AK11" s="7">
        <f>+'[2]SSUChoice'!$Y$256</f>
        <v>0</v>
      </c>
      <c r="AL11" s="7">
        <f>+'[2]SSUChoice'!$Y$258</f>
        <v>0</v>
      </c>
      <c r="AM11" s="7">
        <f>+'[2]SSUChoice'!$Y$259</f>
        <v>0</v>
      </c>
      <c r="AN11" s="7">
        <f>+'[2]SSUChoice'!$Y$260</f>
        <v>0.4613448304256918</v>
      </c>
      <c r="AO11" s="7">
        <f>+'[2]SSUChoice'!$Y$261</f>
        <v>0</v>
      </c>
      <c r="AP11" s="7">
        <f>+'[2]LSUChoice'!$Y$253</f>
        <v>0.42069020225925147</v>
      </c>
      <c r="AQ11" s="7">
        <f>+'[2]LSUChoice'!$Y$254</f>
        <v>0.11847309711430755</v>
      </c>
      <c r="AR11" s="7">
        <f>+'[2]LSUChoice'!$Y$255</f>
        <v>0</v>
      </c>
      <c r="AS11" s="7">
        <f>+'[2]LSUChoice'!$Y$256</f>
        <v>0</v>
      </c>
      <c r="AT11" s="7">
        <f>+'[2]LSUChoice'!$Y$258</f>
        <v>0</v>
      </c>
      <c r="AU11" s="7">
        <f>+'[2]LSUChoice'!$Y$259</f>
        <v>0</v>
      </c>
      <c r="AV11" s="7">
        <f>+'[2]LSUChoice'!$Y$260</f>
        <v>0.46083670062644094</v>
      </c>
      <c r="AW11" s="7">
        <f>+'[2]LSUChoice'!$Y$261</f>
        <v>0</v>
      </c>
      <c r="AX11" s="7">
        <f>+'[2]MPG'!$Y$81</f>
        <v>53.9384026750903</v>
      </c>
      <c r="AY11" s="7">
        <f>+'[2]MPG'!$Y$97</f>
        <v>49.67302492026143</v>
      </c>
      <c r="AZ11" s="7">
        <f>+'[2]MPG'!$Y$113</f>
        <v>37.449861184144076</v>
      </c>
      <c r="BA11" s="7">
        <f>+'[2]MPG'!$Y$129</f>
        <v>43.32093133284844</v>
      </c>
      <c r="BB11" s="7">
        <f>+'[2]MPG'!$Y$145</f>
        <v>37.69011790037153</v>
      </c>
      <c r="BC11" s="7">
        <f>+'[2]MPG'!$Y$32</f>
        <v>46.80590427918365</v>
      </c>
      <c r="BD11" s="7">
        <f>+'[2]MPG'!$Y$48</f>
        <v>51.50531305372803</v>
      </c>
      <c r="BE11" s="7">
        <f>+'[2]MPG'!$Y$64</f>
        <v>39.52979928517678</v>
      </c>
      <c r="BF11" s="3">
        <f>'[2]VehPrice'!$Y$132</f>
        <v>474.9105299384128</v>
      </c>
      <c r="BG11" s="23">
        <f>'[2]VehPrice'!$Y$73</f>
        <v>22525.91267460216</v>
      </c>
      <c r="BH11" s="23">
        <f>'[2]VehPrice'!$Y$87</f>
        <v>26523.133596495132</v>
      </c>
      <c r="BI11" s="23">
        <f>'[2]VehPrice'!$Y$101</f>
        <v>22322.936022963848</v>
      </c>
      <c r="BJ11" s="23">
        <f>'[2]VehPrice'!$Y$115</f>
        <v>24241.50820338647</v>
      </c>
      <c r="BK11" s="23">
        <f>'[2]VehPrice'!$Y$129</f>
        <v>31820.594495876096</v>
      </c>
    </row>
    <row r="12" spans="1:68" s="1" customFormat="1" ht="12.75">
      <c r="A12" s="1">
        <v>2035</v>
      </c>
      <c r="B12" s="7">
        <f>'[2]Mkt Shares'!$AD$6</f>
        <v>0.4416297047877757</v>
      </c>
      <c r="C12" s="7">
        <f>'[2]Mkt Shares'!$AD$7</f>
        <v>0.0912977411978674</v>
      </c>
      <c r="D12" s="7">
        <f>'[2]Mkt Shares'!$AD$8</f>
        <v>0</v>
      </c>
      <c r="E12" s="7">
        <f>'[2]Mkt Shares'!$AD$9</f>
        <v>0</v>
      </c>
      <c r="F12" s="7">
        <f>'[2]Mkt Shares'!$AD$11</f>
        <v>0</v>
      </c>
      <c r="G12" s="7">
        <f>'[2]Mkt Shares'!$AD$12</f>
        <v>0</v>
      </c>
      <c r="H12" s="7">
        <f>'[2]Mkt Shares'!$AD$13</f>
        <v>0.46707263803908283</v>
      </c>
      <c r="I12" s="7">
        <f>'[2]Mkt Shares'!$AD$14</f>
        <v>0</v>
      </c>
      <c r="J12" s="7">
        <f>+'[2]SCChoice'!$AD$253</f>
        <v>0.46886635165297763</v>
      </c>
      <c r="K12" s="7">
        <f>+'[2]SCChoice'!$AD$254</f>
        <v>0.055119526339652496</v>
      </c>
      <c r="L12" s="7">
        <f>+'[2]SCChoice'!$AD$255</f>
        <v>0</v>
      </c>
      <c r="M12" s="7">
        <f>+'[2]SCChoice'!$AD$256</f>
        <v>0</v>
      </c>
      <c r="N12" s="7">
        <f>+'[2]SCChoice'!$AD$258</f>
        <v>0</v>
      </c>
      <c r="O12" s="7">
        <f>+'[2]SCChoice'!$AD$259</f>
        <v>0</v>
      </c>
      <c r="P12" s="7">
        <f>+'[2]SCChoice'!$AD$260</f>
        <v>0.47601412200736987</v>
      </c>
      <c r="Q12" s="7">
        <f>+'[2]SCChoice'!$AD$261</f>
        <v>0</v>
      </c>
      <c r="R12" s="7">
        <f>+'[2]LCChoice'!$AD$253</f>
        <v>0.41594073952835975</v>
      </c>
      <c r="S12" s="7">
        <f>+'[2]LCChoice'!$AD$254</f>
        <v>0.12356374586061906</v>
      </c>
      <c r="T12" s="7">
        <f>+'[2]LCChoice'!$AD$255</f>
        <v>0</v>
      </c>
      <c r="U12" s="7">
        <f>+'[2]LCChoice'!$AD$256</f>
        <v>0</v>
      </c>
      <c r="V12" s="7">
        <f>+'[2]LCChoice'!$AD$258</f>
        <v>0</v>
      </c>
      <c r="W12" s="7">
        <f>+'[2]LCChoice'!$AD$259</f>
        <v>0</v>
      </c>
      <c r="X12" s="7">
        <f>+'[2]LCChoice'!$AD$260</f>
        <v>0.4604955146110212</v>
      </c>
      <c r="Y12" s="7">
        <f>+'[2]LCChoice'!$AD$261</f>
        <v>0</v>
      </c>
      <c r="Z12" s="7">
        <f>+'[2]PUChoice'!$AD$253</f>
        <v>0.49284601837949293</v>
      </c>
      <c r="AA12" s="7">
        <f>+'[2]PUChoice'!$AD$254</f>
        <v>0.0311301710254715</v>
      </c>
      <c r="AB12" s="7">
        <f>+'[2]PUChoice'!$AD$255</f>
        <v>0</v>
      </c>
      <c r="AC12" s="7">
        <f>+'[2]PUChoice'!$AD$256</f>
        <v>0</v>
      </c>
      <c r="AD12" s="7">
        <f>+'[2]PUChoice'!$AD$258</f>
        <v>0</v>
      </c>
      <c r="AE12" s="7">
        <f>+'[2]PUChoice'!$AD$259</f>
        <v>0</v>
      </c>
      <c r="AF12" s="7">
        <f>+'[2]PUChoice'!$AD$260</f>
        <v>0.4760238105950355</v>
      </c>
      <c r="AG12" s="7">
        <f>+'[2]PUChoice'!$AD$261</f>
        <v>0</v>
      </c>
      <c r="AH12" s="7">
        <f>+'[2]SSUChoice'!$AD$253</f>
        <v>0.42285200424316605</v>
      </c>
      <c r="AI12" s="7">
        <f>+'[2]SSUChoice'!$AD$254</f>
        <v>0.11531770958659718</v>
      </c>
      <c r="AJ12" s="7">
        <f>+'[2]SSUChoice'!$AD$255</f>
        <v>0</v>
      </c>
      <c r="AK12" s="7">
        <f>+'[2]SSUChoice'!$AD$256</f>
        <v>0</v>
      </c>
      <c r="AL12" s="7">
        <f>+'[2]SSUChoice'!$AD$258</f>
        <v>0</v>
      </c>
      <c r="AM12" s="7">
        <f>+'[2]SSUChoice'!$AD$259</f>
        <v>0</v>
      </c>
      <c r="AN12" s="7">
        <f>+'[2]SSUChoice'!$AD$260</f>
        <v>0.46183028617023675</v>
      </c>
      <c r="AO12" s="7">
        <f>+'[2]SSUChoice'!$AD$261</f>
        <v>0</v>
      </c>
      <c r="AP12" s="7">
        <f>+'[2]LSUChoice'!$AD$253</f>
        <v>0.4324893317383448</v>
      </c>
      <c r="AQ12" s="7">
        <f>+'[2]LSUChoice'!$AD$254</f>
        <v>0.10426868324182062</v>
      </c>
      <c r="AR12" s="7">
        <f>+'[2]LSUChoice'!$AD$255</f>
        <v>0</v>
      </c>
      <c r="AS12" s="7">
        <f>+'[2]LSUChoice'!$AD$256</f>
        <v>0</v>
      </c>
      <c r="AT12" s="7">
        <f>+'[2]LSUChoice'!$AD$258</f>
        <v>0</v>
      </c>
      <c r="AU12" s="7">
        <f>+'[2]LSUChoice'!$AD$259</f>
        <v>0</v>
      </c>
      <c r="AV12" s="7">
        <f>+'[2]LSUChoice'!$AD$260</f>
        <v>0.4632419850198346</v>
      </c>
      <c r="AW12" s="7">
        <f>+'[2]LSUChoice'!$AD$261</f>
        <v>0</v>
      </c>
      <c r="AX12" s="7">
        <f>+'[2]MPG'!$AD$81</f>
        <v>56.09411833557614</v>
      </c>
      <c r="AY12" s="7">
        <f>+'[2]MPG'!$AD$97</f>
        <v>51.90247347488177</v>
      </c>
      <c r="AZ12" s="7">
        <f>+'[2]MPG'!$AD$113</f>
        <v>39.08287586329103</v>
      </c>
      <c r="BA12" s="7">
        <f>+'[2]MPG'!$AD$129</f>
        <v>44.95563674588199</v>
      </c>
      <c r="BB12" s="7">
        <f>+'[2]MPG'!$AD$145</f>
        <v>39.38091177874026</v>
      </c>
      <c r="BC12" s="7">
        <f>+'[2]MPG'!$AD$32</f>
        <v>48.82430692859824</v>
      </c>
      <c r="BD12" s="7">
        <f>+'[2]MPG'!$AD$48</f>
        <v>53.72291994030927</v>
      </c>
      <c r="BE12" s="7">
        <f>+'[2]MPG'!$AD$64</f>
        <v>41.19386355913549</v>
      </c>
      <c r="BF12" s="10">
        <f>'[2]VehPrice'!$AD$132</f>
        <v>488.4598784110435</v>
      </c>
      <c r="BG12" s="1">
        <f>'[2]VehPrice'!$AD$73</f>
        <v>21870.502290366705</v>
      </c>
      <c r="BH12" s="1">
        <f>'[2]VehPrice'!$AD$87</f>
        <v>25793.590983419504</v>
      </c>
      <c r="BI12" s="1">
        <f>'[2]VehPrice'!$AD$101</f>
        <v>21944.254899023756</v>
      </c>
      <c r="BJ12" s="1">
        <f>'[2]VehPrice'!$AD$115</f>
        <v>23545.718561771588</v>
      </c>
      <c r="BK12" s="1">
        <f>'[2]VehPrice'!$AD$129</f>
        <v>30995.23445075123</v>
      </c>
      <c r="BL12"/>
      <c r="BM12"/>
      <c r="BN12"/>
      <c r="BO12"/>
      <c r="BP12"/>
    </row>
    <row r="13" spans="1:63" ht="12.75">
      <c r="A13">
        <v>2040</v>
      </c>
      <c r="B13" s="19">
        <f>'[2]Mkt Shares'!$AI$6</f>
        <v>0.44625290607911344</v>
      </c>
      <c r="C13" s="19">
        <f>'[2]Mkt Shares'!$AI$7</f>
        <v>0.08007362384680991</v>
      </c>
      <c r="D13" s="19">
        <f>'[2]Mkt Shares'!$AI$8</f>
        <v>0</v>
      </c>
      <c r="E13" s="19">
        <f>'[2]Mkt Shares'!$AI$9</f>
        <v>0</v>
      </c>
      <c r="F13" s="19">
        <f>'[2]Mkt Shares'!$AI$11</f>
        <v>0</v>
      </c>
      <c r="G13" s="19">
        <f>'[2]Mkt Shares'!$AI$12</f>
        <v>0</v>
      </c>
      <c r="H13" s="19">
        <f>'[2]Mkt Shares'!$AI$13</f>
        <v>0.4736734700740766</v>
      </c>
      <c r="I13" s="19">
        <f>'[2]Mkt Shares'!$AI$14</f>
        <v>0</v>
      </c>
      <c r="J13" s="7">
        <f>+'[2]SCChoice'!$AI$253</f>
        <v>0.4719313516582515</v>
      </c>
      <c r="K13" s="7">
        <f>+'[2]SCChoice'!$AI$254</f>
        <v>0.044363343709719116</v>
      </c>
      <c r="L13" s="7">
        <f>+'[2]SCChoice'!$AI$255</f>
        <v>0</v>
      </c>
      <c r="M13" s="7">
        <f>+'[2]SCChoice'!$AI$256</f>
        <v>0</v>
      </c>
      <c r="N13" s="7">
        <f>+'[2]SCChoice'!$AI$258</f>
        <v>0</v>
      </c>
      <c r="O13" s="7">
        <f>+'[2]SCChoice'!$AI$259</f>
        <v>0</v>
      </c>
      <c r="P13" s="7">
        <f>+'[2]SCChoice'!$AI$260</f>
        <v>0.4837053046320293</v>
      </c>
      <c r="Q13" s="7">
        <f>+'[2]SCChoice'!$AI$261</f>
        <v>0</v>
      </c>
      <c r="R13" s="7">
        <f>+'[2]LCChoice'!$AI$253</f>
        <v>0.4218389421972819</v>
      </c>
      <c r="S13" s="7">
        <f>+'[2]LCChoice'!$AI$254</f>
        <v>0.11078530307089282</v>
      </c>
      <c r="T13" s="7">
        <f>+'[2]LCChoice'!$AI$255</f>
        <v>0</v>
      </c>
      <c r="U13" s="7">
        <f>+'[2]LCChoice'!$AI$256</f>
        <v>0</v>
      </c>
      <c r="V13" s="7">
        <f>+'[2]LCChoice'!$AI$258</f>
        <v>0</v>
      </c>
      <c r="W13" s="7">
        <f>+'[2]LCChoice'!$AI$259</f>
        <v>0</v>
      </c>
      <c r="X13" s="7">
        <f>+'[2]LCChoice'!$AI$260</f>
        <v>0.4673757547318253</v>
      </c>
      <c r="Y13" s="7">
        <f>+'[2]LCChoice'!$AI$261</f>
        <v>0</v>
      </c>
      <c r="Z13" s="7">
        <f>+'[2]PUChoice'!$AI$253</f>
        <v>0.49271996240031557</v>
      </c>
      <c r="AA13" s="7">
        <f>+'[2]PUChoice'!$AI$254</f>
        <v>0.023552334292395977</v>
      </c>
      <c r="AB13" s="7">
        <f>+'[2]PUChoice'!$AI$255</f>
        <v>0</v>
      </c>
      <c r="AC13" s="7">
        <f>+'[2]PUChoice'!$AI$256</f>
        <v>0</v>
      </c>
      <c r="AD13" s="7">
        <f>+'[2]PUChoice'!$AI$258</f>
        <v>0</v>
      </c>
      <c r="AE13" s="7">
        <f>+'[2]PUChoice'!$AI$259</f>
        <v>0</v>
      </c>
      <c r="AF13" s="7">
        <f>+'[2]PUChoice'!$AI$260</f>
        <v>0.4837277033072884</v>
      </c>
      <c r="AG13" s="7">
        <f>+'[2]PUChoice'!$AI$261</f>
        <v>0</v>
      </c>
      <c r="AH13" s="7">
        <f>+'[2]SSUChoice'!$AI$253</f>
        <v>0.4292294838446873</v>
      </c>
      <c r="AI13" s="7">
        <f>+'[2]SSUChoice'!$AI$254</f>
        <v>0.10728647876895918</v>
      </c>
      <c r="AJ13" s="7">
        <f>+'[2]SSUChoice'!$AI$255</f>
        <v>0</v>
      </c>
      <c r="AK13" s="7">
        <f>+'[2]SSUChoice'!$AI$256</f>
        <v>0</v>
      </c>
      <c r="AL13" s="7">
        <f>+'[2]SSUChoice'!$AI$258</f>
        <v>0</v>
      </c>
      <c r="AM13" s="7">
        <f>+'[2]SSUChoice'!$AI$259</f>
        <v>0</v>
      </c>
      <c r="AN13" s="7">
        <f>+'[2]SSUChoice'!$AI$260</f>
        <v>0.4634840373863535</v>
      </c>
      <c r="AO13" s="7">
        <f>+'[2]SSUChoice'!$AI$261</f>
        <v>0</v>
      </c>
      <c r="AP13" s="7">
        <f>+'[2]LSUChoice'!$AI$253</f>
        <v>0.4378839238795337</v>
      </c>
      <c r="AQ13" s="7">
        <f>+'[2]LSUChoice'!$AI$254</f>
        <v>0.09196376802070963</v>
      </c>
      <c r="AR13" s="7">
        <f>+'[2]LSUChoice'!$AI$255</f>
        <v>0</v>
      </c>
      <c r="AS13" s="7">
        <f>+'[2]LSUChoice'!$AI$256</f>
        <v>0</v>
      </c>
      <c r="AT13" s="7">
        <f>+'[2]LSUChoice'!$AI$258</f>
        <v>0</v>
      </c>
      <c r="AU13" s="7">
        <f>+'[2]LSUChoice'!$AI$259</f>
        <v>0</v>
      </c>
      <c r="AV13" s="7">
        <f>+'[2]LSUChoice'!$AI$260</f>
        <v>0.4701523080997567</v>
      </c>
      <c r="AW13" s="7">
        <f>+'[2]LSUChoice'!$AI$261</f>
        <v>0</v>
      </c>
      <c r="AX13" s="7">
        <f>+'[2]MPG'!$AI$81</f>
        <v>58.2449335688672</v>
      </c>
      <c r="AY13" s="7">
        <f>+'[2]MPG'!$AI$97</f>
        <v>53.94254702067061</v>
      </c>
      <c r="AZ13" s="7">
        <f>+'[2]MPG'!$AI$113</f>
        <v>40.570405270158076</v>
      </c>
      <c r="BA13" s="7">
        <f>+'[2]MPG'!$AI$129</f>
        <v>46.62641419566684</v>
      </c>
      <c r="BB13" s="7">
        <f>+'[2]MPG'!$AI$145</f>
        <v>40.932977364740815</v>
      </c>
      <c r="BC13" s="7">
        <f>+'[2]MPG'!$AI$32</f>
        <v>50.718076626908584</v>
      </c>
      <c r="BD13" s="7">
        <f>+'[2]MPG'!$AI$48</f>
        <v>55.82738214740023</v>
      </c>
      <c r="BE13" s="7">
        <f>+'[2]MPG'!$AI$64</f>
        <v>42.77073031352926</v>
      </c>
      <c r="BF13" s="3">
        <f>'[2]VehPrice'!$AI$132</f>
        <v>491.5373842480803</v>
      </c>
      <c r="BG13" s="23">
        <f>'[2]VehPrice'!$AI$73</f>
        <v>21252.7496931676</v>
      </c>
      <c r="BH13" s="23">
        <f>'[2]VehPrice'!$AI$87</f>
        <v>25040.75479960924</v>
      </c>
      <c r="BI13" s="23">
        <f>'[2]VehPrice'!$AI$101</f>
        <v>21514.71886491462</v>
      </c>
      <c r="BJ13" s="23">
        <f>'[2]VehPrice'!$AI$115</f>
        <v>22898.59881342967</v>
      </c>
      <c r="BK13" s="23">
        <f>'[2]VehPrice'!$AI$129</f>
        <v>30136.349851166007</v>
      </c>
    </row>
    <row r="14" spans="1:63" ht="12.75">
      <c r="A14">
        <v>2045</v>
      </c>
      <c r="B14" s="19">
        <f>'[2]Mkt Shares'!$AN$6</f>
        <v>0.4494024136580601</v>
      </c>
      <c r="C14" s="19">
        <f>'[2]Mkt Shares'!$AN$7</f>
        <v>0.0708938571348771</v>
      </c>
      <c r="D14" s="19">
        <f>'[2]Mkt Shares'!$AN$8</f>
        <v>0</v>
      </c>
      <c r="E14" s="19">
        <f>'[2]Mkt Shares'!$AN$9</f>
        <v>0</v>
      </c>
      <c r="F14" s="19">
        <f>'[2]Mkt Shares'!$AN$11</f>
        <v>0</v>
      </c>
      <c r="G14" s="19">
        <f>'[2]Mkt Shares'!$AN$12</f>
        <v>0</v>
      </c>
      <c r="H14" s="19">
        <f>'[2]Mkt Shares'!$AN$13</f>
        <v>0.47970372920706283</v>
      </c>
      <c r="I14" s="19">
        <f>'[2]Mkt Shares'!$AN$14</f>
        <v>0</v>
      </c>
      <c r="J14" s="7">
        <f>+'[2]SCChoice'!$AN$253</f>
        <v>0.47295162560350057</v>
      </c>
      <c r="K14" s="7">
        <f>+'[2]SCChoice'!$AN$254</f>
        <v>0.03628802645520861</v>
      </c>
      <c r="L14" s="7">
        <f>+'[2]SCChoice'!$AN$255</f>
        <v>0</v>
      </c>
      <c r="M14" s="7">
        <f>+'[2]SCChoice'!$AN$256</f>
        <v>0</v>
      </c>
      <c r="N14" s="7">
        <f>+'[2]SCChoice'!$AN$258</f>
        <v>0</v>
      </c>
      <c r="O14" s="7">
        <f>+'[2]SCChoice'!$AN$259</f>
        <v>0</v>
      </c>
      <c r="P14" s="7">
        <f>+'[2]SCChoice'!$AN$260</f>
        <v>0.49076034794129086</v>
      </c>
      <c r="Q14" s="7">
        <f>+'[2]SCChoice'!$AN$261</f>
        <v>0</v>
      </c>
      <c r="R14" s="7">
        <f>+'[2]LCChoice'!$AN$253</f>
        <v>0.4261037698003979</v>
      </c>
      <c r="S14" s="7">
        <f>+'[2]LCChoice'!$AN$254</f>
        <v>0.10029327177043637</v>
      </c>
      <c r="T14" s="7">
        <f>+'[2]LCChoice'!$AN$255</f>
        <v>0</v>
      </c>
      <c r="U14" s="7">
        <f>+'[2]LCChoice'!$AN$256</f>
        <v>0</v>
      </c>
      <c r="V14" s="7">
        <f>+'[2]LCChoice'!$AN$258</f>
        <v>0</v>
      </c>
      <c r="W14" s="7">
        <f>+'[2]LCChoice'!$AN$259</f>
        <v>0</v>
      </c>
      <c r="X14" s="7">
        <f>+'[2]LCChoice'!$AN$260</f>
        <v>0.4736029584291658</v>
      </c>
      <c r="Y14" s="7">
        <f>+'[2]LCChoice'!$AN$261</f>
        <v>0</v>
      </c>
      <c r="Z14" s="7">
        <f>+'[2]PUChoice'!$AN$253</f>
        <v>0.49094180050089853</v>
      </c>
      <c r="AA14" s="7">
        <f>+'[2]PUChoice'!$AN$254</f>
        <v>0.01829079277570262</v>
      </c>
      <c r="AB14" s="7">
        <f>+'[2]PUChoice'!$AN$255</f>
        <v>0</v>
      </c>
      <c r="AC14" s="7">
        <f>+'[2]PUChoice'!$AN$256</f>
        <v>0</v>
      </c>
      <c r="AD14" s="7">
        <f>+'[2]PUChoice'!$AN$258</f>
        <v>0</v>
      </c>
      <c r="AE14" s="7">
        <f>+'[2]PUChoice'!$AN$259</f>
        <v>0</v>
      </c>
      <c r="AF14" s="7">
        <f>+'[2]PUChoice'!$AN$260</f>
        <v>0.4907674067233988</v>
      </c>
      <c r="AG14" s="7">
        <f>+'[2]PUChoice'!$AN$261</f>
        <v>0</v>
      </c>
      <c r="AH14" s="7">
        <f>+'[2]SSUChoice'!$AN$253</f>
        <v>0.436583040441774</v>
      </c>
      <c r="AI14" s="7">
        <f>+'[2]SSUChoice'!$AN$254</f>
        <v>0.09816024041965668</v>
      </c>
      <c r="AJ14" s="7">
        <f>+'[2]SSUChoice'!$AN$255</f>
        <v>0</v>
      </c>
      <c r="AK14" s="7">
        <f>+'[2]SSUChoice'!$AN$256</f>
        <v>0</v>
      </c>
      <c r="AL14" s="7">
        <f>+'[2]SSUChoice'!$AN$258</f>
        <v>0</v>
      </c>
      <c r="AM14" s="7">
        <f>+'[2]SSUChoice'!$AN$259</f>
        <v>0</v>
      </c>
      <c r="AN14" s="7">
        <f>+'[2]SSUChoice'!$AN$260</f>
        <v>0.4652567191385693</v>
      </c>
      <c r="AO14" s="7">
        <f>+'[2]SSUChoice'!$AN$261</f>
        <v>0</v>
      </c>
      <c r="AP14" s="7">
        <f>+'[2]LSUChoice'!$AN$253</f>
        <v>0.4415014710022721</v>
      </c>
      <c r="AQ14" s="7">
        <f>+'[2]LSUChoice'!$AN$254</f>
        <v>0.08225570728393797</v>
      </c>
      <c r="AR14" s="7">
        <f>+'[2]LSUChoice'!$AN$255</f>
        <v>0</v>
      </c>
      <c r="AS14" s="7">
        <f>+'[2]LSUChoice'!$AN$256</f>
        <v>0</v>
      </c>
      <c r="AT14" s="7">
        <f>+'[2]LSUChoice'!$AN$258</f>
        <v>0</v>
      </c>
      <c r="AU14" s="7">
        <f>+'[2]LSUChoice'!$AN$259</f>
        <v>0</v>
      </c>
      <c r="AV14" s="7">
        <f>+'[2]LSUChoice'!$AN$260</f>
        <v>0.4762428217137899</v>
      </c>
      <c r="AW14" s="7">
        <f>+'[2]LSUChoice'!$AN$261</f>
        <v>0</v>
      </c>
      <c r="AX14" s="7">
        <f>+'[2]MPG'!$AN$81</f>
        <v>60.69551157551143</v>
      </c>
      <c r="AY14" s="7">
        <f>+'[2]MPG'!$AN$97</f>
        <v>56.25888668628987</v>
      </c>
      <c r="AZ14" s="7">
        <f>+'[2]MPG'!$AN$113</f>
        <v>42.2664619242813</v>
      </c>
      <c r="BA14" s="7">
        <f>+'[2]MPG'!$AN$129</f>
        <v>48.66356200304336</v>
      </c>
      <c r="BB14" s="7">
        <f>+'[2]MPG'!$AN$145</f>
        <v>42.69142943149979</v>
      </c>
      <c r="BC14" s="7">
        <f>+'[2]MPG'!$AN$32</f>
        <v>52.892021699776016</v>
      </c>
      <c r="BD14" s="7">
        <f>+'[2]MPG'!$AN$48</f>
        <v>58.219128361774935</v>
      </c>
      <c r="BE14" s="7">
        <f>+'[2]MPG'!$AN$64</f>
        <v>44.60545661417764</v>
      </c>
      <c r="BF14" s="3">
        <f>'[2]VehPrice'!$AN$132</f>
        <v>491.8818337348961</v>
      </c>
      <c r="BG14" s="23">
        <f>'[2]VehPrice'!$AN$73</f>
        <v>20745.51322337513</v>
      </c>
      <c r="BH14" s="23">
        <f>'[2]VehPrice'!$AN$87</f>
        <v>24407.191710784027</v>
      </c>
      <c r="BI14" s="23">
        <f>'[2]VehPrice'!$AN$101</f>
        <v>21222.233018904928</v>
      </c>
      <c r="BJ14" s="23">
        <f>'[2]VehPrice'!$AN$115</f>
        <v>22407.43141582179</v>
      </c>
      <c r="BK14" s="23">
        <f>'[2]VehPrice'!$AN$129</f>
        <v>29429.139619536436</v>
      </c>
    </row>
    <row r="15" spans="1:63" ht="12.75">
      <c r="A15">
        <v>2050</v>
      </c>
      <c r="B15" s="19">
        <f>'[2]Mkt Shares'!$AS$6</f>
        <v>0.46128631530783953</v>
      </c>
      <c r="C15" s="19">
        <f>'[2]Mkt Shares'!$AS$7</f>
        <v>0.06197995671839471</v>
      </c>
      <c r="D15" s="19">
        <f>'[2]Mkt Shares'!$AS$8</f>
        <v>0</v>
      </c>
      <c r="E15" s="19">
        <f>'[2]Mkt Shares'!$AS$9</f>
        <v>0</v>
      </c>
      <c r="F15" s="19">
        <f>'[2]Mkt Shares'!$AS$11</f>
        <v>0</v>
      </c>
      <c r="G15" s="19">
        <f>'[2]Mkt Shares'!$AS$12</f>
        <v>0</v>
      </c>
      <c r="H15" s="19">
        <f>'[2]Mkt Shares'!$AS$13</f>
        <v>0.4767337279737658</v>
      </c>
      <c r="I15" s="19">
        <f>'[2]Mkt Shares'!$AS$14</f>
        <v>0</v>
      </c>
      <c r="J15" s="5">
        <f>+'[2]SCChoice'!$AS$253</f>
        <v>0.48793478974878357</v>
      </c>
      <c r="K15" s="5">
        <f>+'[2]SCChoice'!$AS$254</f>
        <v>0.028904882682826254</v>
      </c>
      <c r="L15" s="5">
        <f>+'[2]SCChoice'!$AS$255</f>
        <v>0</v>
      </c>
      <c r="M15" s="5">
        <f>+'[2]SCChoice'!$AS$256</f>
        <v>0</v>
      </c>
      <c r="N15" s="5">
        <f>+'[2]SCChoice'!$AS$258</f>
        <v>0</v>
      </c>
      <c r="O15" s="5">
        <f>+'[2]SCChoice'!$AS$259</f>
        <v>0</v>
      </c>
      <c r="P15" s="5">
        <f>+'[2]SCChoice'!$AS$260</f>
        <v>0.4831603275683902</v>
      </c>
      <c r="Q15" s="5">
        <f>+'[2]SCChoice'!$AS$261</f>
        <v>0</v>
      </c>
      <c r="R15" s="5">
        <f>+'[2]LCChoice'!$AS$253</f>
        <v>0.4404362409899164</v>
      </c>
      <c r="S15" s="5">
        <f>+'[2]LCChoice'!$AS$254</f>
        <v>0.08933414089043176</v>
      </c>
      <c r="T15" s="5">
        <f>+'[2]LCChoice'!$AS$255</f>
        <v>0</v>
      </c>
      <c r="U15" s="5">
        <f>+'[2]LCChoice'!$AS$256</f>
        <v>0</v>
      </c>
      <c r="V15" s="5">
        <f>+'[2]LCChoice'!$AS$258</f>
        <v>0</v>
      </c>
      <c r="W15" s="5">
        <f>+'[2]LCChoice'!$AS$259</f>
        <v>0</v>
      </c>
      <c r="X15" s="5">
        <f>+'[2]LCChoice'!$AS$260</f>
        <v>0.4702296181196518</v>
      </c>
      <c r="Y15" s="5">
        <f>+'[2]LCChoice'!$AS$261</f>
        <v>0</v>
      </c>
      <c r="Z15" s="5">
        <f>+'[2]PUChoice'!$AS$253</f>
        <v>0.49721969498000806</v>
      </c>
      <c r="AA15" s="5">
        <f>+'[2]PUChoice'!$AS$254</f>
        <v>0.014000554153924349</v>
      </c>
      <c r="AB15" s="5">
        <f>+'[2]PUChoice'!$AS$255</f>
        <v>0</v>
      </c>
      <c r="AC15" s="5">
        <f>+'[2]PUChoice'!$AS$256</f>
        <v>0</v>
      </c>
      <c r="AD15" s="5">
        <f>+'[2]PUChoice'!$AS$258</f>
        <v>0</v>
      </c>
      <c r="AE15" s="5">
        <f>+'[2]PUChoice'!$AS$259</f>
        <v>0</v>
      </c>
      <c r="AF15" s="5">
        <f>+'[2]PUChoice'!$AS$260</f>
        <v>0.4887797508660676</v>
      </c>
      <c r="AG15" s="5">
        <f>+'[2]PUChoice'!$AS$261</f>
        <v>0</v>
      </c>
      <c r="AH15" s="5">
        <f>+'[2]SSUChoice'!$AS$253</f>
        <v>0.43864877940320035</v>
      </c>
      <c r="AI15" s="5">
        <f>+'[2]SSUChoice'!$AS$254</f>
        <v>0.08996947167533706</v>
      </c>
      <c r="AJ15" s="5">
        <f>+'[2]SSUChoice'!$AS$255</f>
        <v>0</v>
      </c>
      <c r="AK15" s="5">
        <f>+'[2]SSUChoice'!$AS$256</f>
        <v>0</v>
      </c>
      <c r="AL15" s="5">
        <f>+'[2]SSUChoice'!$AS$258</f>
        <v>0</v>
      </c>
      <c r="AM15" s="5">
        <f>+'[2]SSUChoice'!$AS$259</f>
        <v>0</v>
      </c>
      <c r="AN15" s="5">
        <f>+'[2]SSUChoice'!$AS$260</f>
        <v>0.4713817489214626</v>
      </c>
      <c r="AO15" s="5">
        <f>+'[2]SSUChoice'!$AS$261</f>
        <v>0</v>
      </c>
      <c r="AP15" s="5">
        <f>+'[2]LSUChoice'!$AS$253</f>
        <v>0.45125616749380215</v>
      </c>
      <c r="AQ15" s="5">
        <f>+'[2]LSUChoice'!$AS$254</f>
        <v>0.07259488981134178</v>
      </c>
      <c r="AR15" s="5">
        <f>+'[2]LSUChoice'!$AS$255</f>
        <v>0</v>
      </c>
      <c r="AS15" s="5">
        <f>+'[2]LSUChoice'!$AS$256</f>
        <v>0</v>
      </c>
      <c r="AT15" s="5">
        <f>+'[2]LSUChoice'!$AS$258</f>
        <v>0</v>
      </c>
      <c r="AU15" s="5">
        <f>+'[2]LSUChoice'!$AS$259</f>
        <v>0</v>
      </c>
      <c r="AV15" s="5">
        <f>+'[2]LSUChoice'!$AS$260</f>
        <v>0.4761489426948561</v>
      </c>
      <c r="AW15" s="5">
        <f>+'[2]LSUChoice'!$AS$261</f>
        <v>0</v>
      </c>
      <c r="AX15" s="7">
        <f>+'[2]MPG'!$AS$81</f>
        <v>63.096440238973685</v>
      </c>
      <c r="AY15" s="7">
        <f>+'[2]MPG'!$AS$97</f>
        <v>58.58368155241715</v>
      </c>
      <c r="AZ15" s="7">
        <f>+'[2]MPG'!$AS$113</f>
        <v>43.91888585691654</v>
      </c>
      <c r="BA15" s="7">
        <f>+'[2]MPG'!$AS$129</f>
        <v>50.52730621879211</v>
      </c>
      <c r="BB15" s="7">
        <f>+'[2]MPG'!$AS$145</f>
        <v>44.38518786240661</v>
      </c>
      <c r="BC15" s="7">
        <f>+'[2]MPG'!$AS$32</f>
        <v>55.01435518018098</v>
      </c>
      <c r="BD15" s="7">
        <f>+'[2]MPG'!$AS$48</f>
        <v>60.595316492744246</v>
      </c>
      <c r="BE15" s="7">
        <f>+'[2]MPG'!$AS$64</f>
        <v>46.347574141502534</v>
      </c>
      <c r="BF15" s="3">
        <f>'[2]VehPrice'!$AS$132</f>
        <v>491.94231837087955</v>
      </c>
      <c r="BG15" s="23">
        <f>'[2]VehPrice'!$AS$73</f>
        <v>20255.78366588599</v>
      </c>
      <c r="BH15" s="23">
        <f>'[2]VehPrice'!$AS$87</f>
        <v>23804.38759835519</v>
      </c>
      <c r="BI15" s="23">
        <f>'[2]VehPrice'!$AS$101</f>
        <v>20933.234392780585</v>
      </c>
      <c r="BJ15" s="23">
        <f>'[2]VehPrice'!$AS$115</f>
        <v>21880.15431700361</v>
      </c>
      <c r="BK15" s="23">
        <f>'[2]VehPrice'!$AS$129</f>
        <v>28727.197943278927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shortdm2</dc:creator>
  <cp:keywords/>
  <dc:description/>
  <cp:lastModifiedBy>shortdm2</cp:lastModifiedBy>
  <dcterms:created xsi:type="dcterms:W3CDTF">2011-06-07T02:45:59Z</dcterms:created>
  <dcterms:modified xsi:type="dcterms:W3CDTF">2012-02-01T20:18:36Z</dcterms:modified>
  <cp:category/>
  <cp:version/>
  <cp:contentType/>
  <cp:contentStatus/>
</cp:coreProperties>
</file>